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Web Site\"/>
    </mc:Choice>
  </mc:AlternateContent>
  <bookViews>
    <workbookView xWindow="0" yWindow="0" windowWidth="16170" windowHeight="8190"/>
  </bookViews>
  <sheets>
    <sheet name="Instructions" sheetId="5" r:id="rId1"/>
    <sheet name="Report" sheetId="7" r:id="rId2"/>
    <sheet name="Summary" sheetId="9" r:id="rId3"/>
    <sheet name="&quot;Sample&quot; Report" sheetId="1" r:id="rId4"/>
    <sheet name="&quot;Sample&quot; Summary" sheetId="2" r:id="rId5"/>
    <sheet name="Definitions" sheetId="4" r:id="rId6"/>
  </sheets>
  <definedNames>
    <definedName name="OLE_LINK1" localSheetId="3">'"Sample" Report'!#REF!</definedName>
    <definedName name="OLE_LINK1" localSheetId="1">Report!#REF!</definedName>
    <definedName name="_xlnm.Print_Area" localSheetId="3">'"Sample" Report'!$A$1:$S$21</definedName>
    <definedName name="_xlnm.Print_Area" localSheetId="4">'"Sample" Summary'!$A$1:$K$45</definedName>
    <definedName name="_xlnm.Print_Area" localSheetId="1">Report!$A$1:$S$21</definedName>
    <definedName name="_xlnm.Print_Area" localSheetId="2">Summary!$A$1:$K$45</definedName>
    <definedName name="_xlnm.Print_Titles" localSheetId="3">'"Sample" Report'!$1:$3</definedName>
    <definedName name="_xlnm.Print_Titles" localSheetId="1">Report!$1:$3</definedName>
  </definedNames>
  <calcPr calcId="152511"/>
</workbook>
</file>

<file path=xl/calcChain.xml><?xml version="1.0" encoding="utf-8"?>
<calcChain xmlns="http://schemas.openxmlformats.org/spreadsheetml/2006/main">
  <c r="J5" i="7" l="1"/>
  <c r="D11" i="9" l="1"/>
  <c r="K21" i="7"/>
  <c r="G21" i="7"/>
  <c r="D15" i="9" s="1"/>
  <c r="D17" i="9" s="1"/>
  <c r="D21" i="7"/>
  <c r="D7" i="9" s="1"/>
  <c r="C21" i="7"/>
  <c r="M20" i="7"/>
  <c r="J20" i="7"/>
  <c r="Q20" i="7" s="1"/>
  <c r="E20" i="7"/>
  <c r="F20" i="7" s="1"/>
  <c r="H20" i="7" s="1"/>
  <c r="Q19" i="7"/>
  <c r="M19" i="7"/>
  <c r="J19" i="7"/>
  <c r="E19" i="7"/>
  <c r="F19" i="7" s="1"/>
  <c r="H19" i="7" s="1"/>
  <c r="M18" i="7"/>
  <c r="J18" i="7"/>
  <c r="E18" i="7"/>
  <c r="F18" i="7" s="1"/>
  <c r="H18" i="7" s="1"/>
  <c r="M17" i="7"/>
  <c r="J17" i="7"/>
  <c r="E17" i="7"/>
  <c r="F17" i="7" s="1"/>
  <c r="H17" i="7" s="1"/>
  <c r="M16" i="7"/>
  <c r="J16" i="7"/>
  <c r="Q16" i="7" s="1"/>
  <c r="E16" i="7"/>
  <c r="F16" i="7" s="1"/>
  <c r="H16" i="7" s="1"/>
  <c r="R16" i="7" s="1"/>
  <c r="M15" i="7"/>
  <c r="J15" i="7"/>
  <c r="Q15" i="7" s="1"/>
  <c r="F15" i="7"/>
  <c r="H15" i="7" s="1"/>
  <c r="E15" i="7"/>
  <c r="M14" i="7"/>
  <c r="J14" i="7"/>
  <c r="Q14" i="7" s="1"/>
  <c r="P14" i="7" s="1"/>
  <c r="E14" i="7"/>
  <c r="F14" i="7" s="1"/>
  <c r="H14" i="7" s="1"/>
  <c r="M13" i="7"/>
  <c r="J13" i="7"/>
  <c r="E13" i="7"/>
  <c r="F13" i="7" s="1"/>
  <c r="H13" i="7" s="1"/>
  <c r="R13" i="7" s="1"/>
  <c r="M12" i="7"/>
  <c r="J12" i="7"/>
  <c r="E12" i="7"/>
  <c r="F12" i="7" s="1"/>
  <c r="H12" i="7" s="1"/>
  <c r="M11" i="7"/>
  <c r="J11" i="7"/>
  <c r="E11" i="7"/>
  <c r="F11" i="7" s="1"/>
  <c r="H11" i="7" s="1"/>
  <c r="M10" i="7"/>
  <c r="L10" i="7"/>
  <c r="J10" i="7"/>
  <c r="Q10" i="7" s="1"/>
  <c r="P10" i="7" s="1"/>
  <c r="E10" i="7"/>
  <c r="F10" i="7" s="1"/>
  <c r="M9" i="7"/>
  <c r="L9" i="7"/>
  <c r="J9" i="7"/>
  <c r="E9" i="7"/>
  <c r="F9" i="7" s="1"/>
  <c r="H9" i="7" s="1"/>
  <c r="R9" i="7" s="1"/>
  <c r="M8" i="7"/>
  <c r="J8" i="7"/>
  <c r="E8" i="7"/>
  <c r="F8" i="7" s="1"/>
  <c r="H8" i="7" s="1"/>
  <c r="R8" i="7" s="1"/>
  <c r="M7" i="7"/>
  <c r="J7" i="7"/>
  <c r="Q7" i="7" s="1"/>
  <c r="E7" i="7"/>
  <c r="F7" i="7" s="1"/>
  <c r="H7" i="7" s="1"/>
  <c r="M6" i="7"/>
  <c r="J6" i="7"/>
  <c r="Q6" i="7" s="1"/>
  <c r="E6" i="7"/>
  <c r="F6" i="7" s="1"/>
  <c r="H6" i="7" s="1"/>
  <c r="M5" i="7"/>
  <c r="E5" i="7"/>
  <c r="F5" i="7" s="1"/>
  <c r="H5" i="7" s="1"/>
  <c r="R5" i="1"/>
  <c r="E21" i="7" l="1"/>
  <c r="F21" i="7" s="1"/>
  <c r="D13" i="9" s="1"/>
  <c r="D5" i="9"/>
  <c r="L14" i="7"/>
  <c r="L6" i="7"/>
  <c r="Q18" i="7"/>
  <c r="P18" i="7" s="1"/>
  <c r="P6" i="7"/>
  <c r="L18" i="7"/>
  <c r="Q11" i="7"/>
  <c r="P11" i="7" s="1"/>
  <c r="J21" i="7"/>
  <c r="D21" i="9" s="1"/>
  <c r="J21" i="9" s="1"/>
  <c r="N7" i="7"/>
  <c r="O7" i="7" s="1"/>
  <c r="N12" i="7"/>
  <c r="O12" i="7" s="1"/>
  <c r="R20" i="7"/>
  <c r="N20" i="7"/>
  <c r="O20" i="7" s="1"/>
  <c r="R11" i="7"/>
  <c r="N11" i="7"/>
  <c r="O11" i="7" s="1"/>
  <c r="Q8" i="7"/>
  <c r="P8" i="7"/>
  <c r="L8" i="7"/>
  <c r="R5" i="7"/>
  <c r="P7" i="7"/>
  <c r="R7" i="7"/>
  <c r="H10" i="7"/>
  <c r="H21" i="7" s="1"/>
  <c r="D19" i="9" s="1"/>
  <c r="Q12" i="7"/>
  <c r="P12" i="7" s="1"/>
  <c r="L12" i="7"/>
  <c r="R12" i="7"/>
  <c r="R15" i="7"/>
  <c r="N15" i="7"/>
  <c r="O15" i="7" s="1"/>
  <c r="N16" i="7"/>
  <c r="O16" i="7" s="1"/>
  <c r="Q21" i="7"/>
  <c r="P21" i="7" s="1"/>
  <c r="R6" i="7"/>
  <c r="N6" i="7"/>
  <c r="O6" i="7" s="1"/>
  <c r="N17" i="7"/>
  <c r="O17" i="7" s="1"/>
  <c r="Q17" i="7"/>
  <c r="P17" i="7" s="1"/>
  <c r="L17" i="7"/>
  <c r="N5" i="7"/>
  <c r="O5" i="7" s="1"/>
  <c r="Q5" i="7"/>
  <c r="P5" i="7" s="1"/>
  <c r="N8" i="7"/>
  <c r="O8" i="7" s="1"/>
  <c r="R14" i="7"/>
  <c r="N14" i="7"/>
  <c r="O14" i="7" s="1"/>
  <c r="P15" i="7"/>
  <c r="R19" i="7"/>
  <c r="N19" i="7"/>
  <c r="O19" i="7" s="1"/>
  <c r="L5" i="7"/>
  <c r="N9" i="7"/>
  <c r="O9" i="7" s="1"/>
  <c r="Q9" i="7"/>
  <c r="P9" i="7" s="1"/>
  <c r="N13" i="7"/>
  <c r="O13" i="7" s="1"/>
  <c r="Q13" i="7"/>
  <c r="P13" i="7"/>
  <c r="L13" i="7"/>
  <c r="R17" i="7"/>
  <c r="R18" i="7"/>
  <c r="N18" i="7"/>
  <c r="O18" i="7" s="1"/>
  <c r="P19" i="7"/>
  <c r="L16" i="7"/>
  <c r="P16" i="7"/>
  <c r="L20" i="7"/>
  <c r="P20" i="7"/>
  <c r="L7" i="7"/>
  <c r="L11" i="7"/>
  <c r="L15" i="7"/>
  <c r="L19" i="7"/>
  <c r="M21" i="7"/>
  <c r="N5" i="1"/>
  <c r="E5" i="1"/>
  <c r="D9" i="9" l="1"/>
  <c r="J13" i="9" s="1"/>
  <c r="R21" i="7"/>
  <c r="J27" i="9" s="1"/>
  <c r="I21" i="7"/>
  <c r="N21" i="7"/>
  <c r="L21" i="7"/>
  <c r="R10" i="7"/>
  <c r="N10" i="7"/>
  <c r="O10" i="7" s="1"/>
  <c r="D11" i="2"/>
  <c r="D29" i="9" l="1"/>
  <c r="O21" i="7"/>
  <c r="D27" i="9"/>
  <c r="M20" i="1"/>
  <c r="K21" i="1"/>
  <c r="M19" i="1"/>
  <c r="M18" i="1"/>
  <c r="M17" i="1"/>
  <c r="M16" i="1"/>
  <c r="M15" i="1"/>
  <c r="M14" i="1"/>
  <c r="M13" i="1"/>
  <c r="M12" i="1"/>
  <c r="M11" i="1"/>
  <c r="M10" i="1"/>
  <c r="M9" i="1"/>
  <c r="M8" i="1"/>
  <c r="M7" i="1"/>
  <c r="M6" i="1"/>
  <c r="M5" i="1"/>
  <c r="J19" i="1"/>
  <c r="Q19" i="1" s="1"/>
  <c r="P19" i="1" s="1"/>
  <c r="E19" i="1"/>
  <c r="F19" i="1" s="1"/>
  <c r="H19" i="1" s="1"/>
  <c r="L19" i="1" l="1"/>
  <c r="R19" i="1"/>
  <c r="N19" i="1"/>
  <c r="O19" i="1" s="1"/>
  <c r="E13" i="1"/>
  <c r="F13" i="1" s="1"/>
  <c r="H13" i="1" s="1"/>
  <c r="E12" i="1"/>
  <c r="F12" i="1" s="1"/>
  <c r="H12" i="1" s="1"/>
  <c r="E11" i="1"/>
  <c r="F11" i="1" s="1"/>
  <c r="F10" i="1"/>
  <c r="E10" i="1"/>
  <c r="E9" i="1"/>
  <c r="F9" i="1" s="1"/>
  <c r="H9" i="1" s="1"/>
  <c r="E8" i="1"/>
  <c r="F8" i="1" s="1"/>
  <c r="H8" i="1" s="1"/>
  <c r="F7" i="1"/>
  <c r="E7" i="1"/>
  <c r="E6" i="1"/>
  <c r="F6" i="1" s="1"/>
  <c r="H6" i="1" s="1"/>
  <c r="F5" i="1"/>
  <c r="H5" i="1" s="1"/>
  <c r="J6" i="1"/>
  <c r="J7" i="1"/>
  <c r="J8" i="1"/>
  <c r="L8" i="1" s="1"/>
  <c r="J9" i="1"/>
  <c r="J10" i="1"/>
  <c r="L10" i="1" s="1"/>
  <c r="J11" i="1"/>
  <c r="J12" i="1"/>
  <c r="L12" i="1" s="1"/>
  <c r="J13" i="1"/>
  <c r="L13" i="1" s="1"/>
  <c r="J14" i="1"/>
  <c r="L14" i="1" s="1"/>
  <c r="J15" i="1"/>
  <c r="L15" i="1" s="1"/>
  <c r="J16" i="1"/>
  <c r="L16" i="1" s="1"/>
  <c r="J17" i="1"/>
  <c r="L17" i="1" s="1"/>
  <c r="J18" i="1"/>
  <c r="J20" i="1"/>
  <c r="L20" i="1" s="1"/>
  <c r="J5" i="1"/>
  <c r="Q5" i="1" s="1"/>
  <c r="E20" i="1"/>
  <c r="F20" i="1" s="1"/>
  <c r="H20" i="1" s="1"/>
  <c r="E18" i="1"/>
  <c r="E17" i="1"/>
  <c r="F17" i="1" s="1"/>
  <c r="H17" i="1" s="1"/>
  <c r="E16" i="1"/>
  <c r="F16" i="1"/>
  <c r="H16" i="1" s="1"/>
  <c r="R16" i="1" s="1"/>
  <c r="E15" i="1"/>
  <c r="F15" i="1" s="1"/>
  <c r="E14" i="1"/>
  <c r="G21" i="1"/>
  <c r="C21" i="1"/>
  <c r="D5" i="2" s="1"/>
  <c r="D21" i="1"/>
  <c r="D7" i="2" s="1"/>
  <c r="F37" i="2"/>
  <c r="D37" i="2"/>
  <c r="F35" i="2"/>
  <c r="D35" i="2"/>
  <c r="B37" i="2"/>
  <c r="B35" i="2"/>
  <c r="Q8" i="1"/>
  <c r="P8" i="1" s="1"/>
  <c r="Q10" i="1"/>
  <c r="P10" i="1" s="1"/>
  <c r="Q20" i="1"/>
  <c r="P20" i="1" s="1"/>
  <c r="Q18" i="1"/>
  <c r="P18" i="1" s="1"/>
  <c r="F14" i="1"/>
  <c r="H14" i="1" s="1"/>
  <c r="F18" i="1"/>
  <c r="H18" i="1" s="1"/>
  <c r="R18" i="1" s="1"/>
  <c r="H7" i="1" l="1"/>
  <c r="R7" i="1" s="1"/>
  <c r="H10" i="1"/>
  <c r="Q14" i="1"/>
  <c r="P14" i="1" s="1"/>
  <c r="Q12" i="1"/>
  <c r="P12" i="1" s="1"/>
  <c r="Q13" i="1"/>
  <c r="P13" i="1" s="1"/>
  <c r="R9" i="1"/>
  <c r="J35" i="2" s="1"/>
  <c r="N10" i="1"/>
  <c r="O10" i="1" s="1"/>
  <c r="R10" i="1"/>
  <c r="N7" i="1"/>
  <c r="O7" i="1" s="1"/>
  <c r="H15" i="1"/>
  <c r="N15" i="1" s="1"/>
  <c r="O15" i="1" s="1"/>
  <c r="Q16" i="1"/>
  <c r="P16" i="1" s="1"/>
  <c r="Q17" i="1"/>
  <c r="P17" i="1" s="1"/>
  <c r="Q11" i="1"/>
  <c r="P11" i="1" s="1"/>
  <c r="L11" i="1"/>
  <c r="Q7" i="1"/>
  <c r="P7" i="1" s="1"/>
  <c r="L7" i="1"/>
  <c r="N18" i="1"/>
  <c r="O18" i="1" s="1"/>
  <c r="L18" i="1"/>
  <c r="Q6" i="1"/>
  <c r="P6" i="1" s="1"/>
  <c r="L6" i="1"/>
  <c r="R12" i="1"/>
  <c r="Q15" i="1"/>
  <c r="P15" i="1" s="1"/>
  <c r="D15" i="2"/>
  <c r="D17" i="2" s="1"/>
  <c r="N9" i="1"/>
  <c r="O9" i="1" s="1"/>
  <c r="H35" i="2" s="1"/>
  <c r="Q9" i="1"/>
  <c r="P9" i="1" s="1"/>
  <c r="L9" i="1"/>
  <c r="M21" i="1"/>
  <c r="P5" i="1"/>
  <c r="L5" i="1"/>
  <c r="H11" i="1"/>
  <c r="R11" i="1" s="1"/>
  <c r="J37" i="2" s="1"/>
  <c r="N14" i="1"/>
  <c r="O14" i="1" s="1"/>
  <c r="R14" i="1"/>
  <c r="N20" i="1"/>
  <c r="O20" i="1" s="1"/>
  <c r="R20" i="1"/>
  <c r="N16" i="1"/>
  <c r="O16" i="1" s="1"/>
  <c r="J21" i="1"/>
  <c r="E21" i="1"/>
  <c r="D9" i="2" s="1"/>
  <c r="R17" i="1"/>
  <c r="N17" i="1"/>
  <c r="O17" i="1" s="1"/>
  <c r="R6" i="1"/>
  <c r="N6" i="1"/>
  <c r="O6" i="1" s="1"/>
  <c r="R8" i="1"/>
  <c r="N8" i="1"/>
  <c r="O8" i="1" s="1"/>
  <c r="R13" i="1"/>
  <c r="N13" i="1"/>
  <c r="O13" i="1" s="1"/>
  <c r="N12" i="1"/>
  <c r="O12" i="1" s="1"/>
  <c r="O5" i="1"/>
  <c r="N11" i="1" l="1"/>
  <c r="O11" i="1" s="1"/>
  <c r="H37" i="2" s="1"/>
  <c r="F21" i="1"/>
  <c r="D13" i="2" s="1"/>
  <c r="J13" i="2" s="1"/>
  <c r="R15" i="1"/>
  <c r="L21" i="1"/>
  <c r="H21" i="1"/>
  <c r="D19" i="2" s="1"/>
  <c r="D21" i="2"/>
  <c r="J21" i="2" s="1"/>
  <c r="Q21" i="1"/>
  <c r="P21" i="1" s="1"/>
  <c r="N21" i="1" l="1"/>
  <c r="D27" i="2" s="1"/>
  <c r="R21" i="1"/>
  <c r="J27" i="2" s="1"/>
  <c r="D29" i="2" s="1"/>
  <c r="I21" i="1"/>
  <c r="O21" i="1" l="1"/>
</calcChain>
</file>

<file path=xl/comments1.xml><?xml version="1.0" encoding="utf-8"?>
<comments xmlns="http://schemas.openxmlformats.org/spreadsheetml/2006/main">
  <authors>
    <author>Tom Bethune</author>
  </authors>
  <commentList>
    <comment ref="E3" authorId="0" shapeId="0">
      <text>
        <r>
          <rPr>
            <sz val="8"/>
            <color indexed="81"/>
            <rFont val="Tahoma"/>
            <family val="2"/>
          </rPr>
          <t>Net working days including holidays between the Start Date and the Finish Date of the work task or deliverable.</t>
        </r>
      </text>
    </comment>
    <comment ref="F3" authorId="0" shapeId="0">
      <text>
        <r>
          <rPr>
            <sz val="8"/>
            <color indexed="81"/>
            <rFont val="Tahoma"/>
            <family val="2"/>
          </rPr>
          <t>Number of working days between the Start Date and the "As Of Date" used for reporting purposes.</t>
        </r>
      </text>
    </comment>
    <comment ref="G3" authorId="0" shapeId="0">
      <text>
        <r>
          <rPr>
            <sz val="8"/>
            <color indexed="81"/>
            <rFont val="Tahoma"/>
            <family val="2"/>
          </rPr>
          <t>Actual contract cost of the work task or deliverable.</t>
        </r>
      </text>
    </comment>
    <comment ref="H3" authorId="0" shapeId="0">
      <text>
        <r>
          <rPr>
            <b/>
            <sz val="8"/>
            <color indexed="81"/>
            <rFont val="Tahoma"/>
            <family val="2"/>
          </rPr>
          <t xml:space="preserve">Budgeted Cost of Work Scheduled (PV). </t>
        </r>
        <r>
          <rPr>
            <sz val="8"/>
            <color indexed="81"/>
            <rFont val="Tahoma"/>
            <family val="2"/>
          </rPr>
          <t xml:space="preserve"> The total budgeted cost of the deliverable through the "As Of Date".  Used to determine how much work should have been completed by the "As Of Date".  
If the "As Of Date" is greater than the planned Finish Date of the deliverable, the PV is equal to the deliverable cost.
If the "As Of Date" is less than the Start Date, the PV should be equal to zero.</t>
        </r>
      </text>
    </comment>
    <comment ref="I3" authorId="0" shapeId="0">
      <text>
        <r>
          <rPr>
            <sz val="8"/>
            <color indexed="81"/>
            <rFont val="Tahoma"/>
            <family val="2"/>
          </rPr>
          <t>Percent complete for the deliverable as of the "As Of Date".</t>
        </r>
      </text>
    </comment>
    <comment ref="J3" authorId="0" shapeId="0">
      <text>
        <r>
          <rPr>
            <b/>
            <sz val="8"/>
            <color indexed="81"/>
            <rFont val="Tahoma"/>
            <family val="2"/>
          </rPr>
          <t xml:space="preserve">Budgeted Cost of Work Performed (EV).  </t>
        </r>
        <r>
          <rPr>
            <sz val="8"/>
            <color indexed="81"/>
            <rFont val="Tahoma"/>
            <family val="2"/>
          </rPr>
          <t xml:space="preserve">Also referred to as the </t>
        </r>
        <r>
          <rPr>
            <u/>
            <sz val="8"/>
            <color indexed="81"/>
            <rFont val="Tahoma"/>
            <family val="2"/>
          </rPr>
          <t>Earned Value.</t>
        </r>
        <r>
          <rPr>
            <sz val="8"/>
            <color indexed="81"/>
            <rFont val="Tahoma"/>
            <family val="2"/>
          </rPr>
          <t xml:space="preserve">  Used to determine how much of the cost originally budgeted for the deliverable has been accomplished by the "As Of Date". 
EV is calculated by multiplying the Deliverable Cost times the percent complete.
When the deliverable is 100% complete, the EV will be equal to the Budget Cost.</t>
        </r>
      </text>
    </comment>
    <comment ref="K3" authorId="0" shapeId="0">
      <text>
        <r>
          <rPr>
            <b/>
            <u/>
            <sz val="8"/>
            <color indexed="81"/>
            <rFont val="Tahoma"/>
            <family val="2"/>
          </rPr>
          <t>Actual Cost of Work Performed.</t>
        </r>
        <r>
          <rPr>
            <sz val="8"/>
            <color indexed="81"/>
            <rFont val="Tahoma"/>
            <family val="2"/>
          </rPr>
          <t xml:space="preserve">  Reflects the actual cost incurred to produce the Earned Value (EV) of the deliverable.
NOTE: For Fixed Fee projects where the vendor is not reporting actuals effort spent in developing the deliverable, the Actual Cost of Work performed is derived from the number of days between the Start Date of the Deliverable and the As Of Date.
Because the cost of the deliverable is fixed for fixed-fee projects, the Actual Cost of Work Performed will not exceed the cost of the deliverable.</t>
        </r>
      </text>
    </comment>
    <comment ref="L3" authorId="0" shapeId="0">
      <text>
        <r>
          <rPr>
            <b/>
            <sz val="8"/>
            <color indexed="81"/>
            <rFont val="Tahoma"/>
            <family val="2"/>
          </rPr>
          <t xml:space="preserve">Cost Variance.  </t>
        </r>
        <r>
          <rPr>
            <sz val="8"/>
            <color indexed="81"/>
            <rFont val="Tahoma"/>
            <family val="2"/>
          </rPr>
          <t>Determined by the formula:
CV = EV – AC)
A negative Cost Variance is considered a "bad" variance.</t>
        </r>
      </text>
    </comment>
    <comment ref="N3" authorId="0" shapeId="0">
      <text>
        <r>
          <rPr>
            <b/>
            <sz val="8"/>
            <color indexed="81"/>
            <rFont val="Tahoma"/>
            <family val="2"/>
          </rPr>
          <t xml:space="preserve">Schedule Variance.  </t>
        </r>
        <r>
          <rPr>
            <sz val="8"/>
            <color indexed="81"/>
            <rFont val="Tahoma"/>
            <family val="2"/>
          </rPr>
          <t>Determined by the formula:
SV = EV – PV
A negative Schedule Variance is considered a "bad" variance.</t>
        </r>
      </text>
    </comment>
    <comment ref="Q3" authorId="0" shapeId="0">
      <text>
        <r>
          <rPr>
            <b/>
            <sz val="8"/>
            <color indexed="81"/>
            <rFont val="Tahoma"/>
            <family val="2"/>
          </rPr>
          <t>Cost Performance Index.</t>
        </r>
        <r>
          <rPr>
            <sz val="8"/>
            <color indexed="81"/>
            <rFont val="Tahoma"/>
            <family val="2"/>
          </rPr>
          <t xml:space="preserve">  A measure of cost efficiency of the project.  Determined by the formula:
CPI = EV / AC
If EV and actual cost are equal, the CPI will be 100% (i.e. all work completed on budget).</t>
        </r>
      </text>
    </comment>
    <comment ref="R3" authorId="0" shapeId="0">
      <text>
        <r>
          <rPr>
            <b/>
            <sz val="8"/>
            <color indexed="81"/>
            <rFont val="Tahoma"/>
            <family val="2"/>
          </rPr>
          <t xml:space="preserve">Schedule Performance Index.  </t>
        </r>
        <r>
          <rPr>
            <sz val="8"/>
            <color indexed="81"/>
            <rFont val="Tahoma"/>
            <family val="2"/>
          </rPr>
          <t xml:space="preserve">A measure of schedule efficiency of the project.  Determined by the formula:
SPI = EV / PV
If EV and PV are equal, the SPI will be 100% (i.e. all work scheduled is performed as scheduled).
Status of SPI  
GREEN = On track &gt;=1.0
YELLOW = Slightly behind schedule or budget &gt;0.85
RED = Needs immediate attention &gt;0.65
BLACK = Candidate for Leadership Action &lt;0.65
</t>
        </r>
      </text>
    </comment>
    <comment ref="S3" authorId="0" shapeId="0">
      <text>
        <r>
          <rPr>
            <b/>
            <sz val="8"/>
            <color indexed="81"/>
            <rFont val="Tahoma"/>
            <family val="2"/>
          </rPr>
          <t xml:space="preserve">Critical Ratio. </t>
        </r>
        <r>
          <rPr>
            <sz val="8"/>
            <color indexed="81"/>
            <rFont val="Tahoma"/>
            <family val="2"/>
          </rPr>
          <t xml:space="preserve"> A measure of the efficiency of the project when both the schedule performance and cost performance indices are taken into account.  Determined by the formula:
CR = CPI * SPI</t>
        </r>
      </text>
    </comment>
  </commentList>
</comments>
</file>

<file path=xl/comments2.xml><?xml version="1.0" encoding="utf-8"?>
<comments xmlns="http://schemas.openxmlformats.org/spreadsheetml/2006/main">
  <authors>
    <author>Tom Bethune</author>
  </authors>
  <commentList>
    <comment ref="E3" authorId="0" shapeId="0">
      <text>
        <r>
          <rPr>
            <sz val="8"/>
            <color indexed="81"/>
            <rFont val="Tahoma"/>
            <family val="2"/>
          </rPr>
          <t>Net working days including holidays between the Start Date and the Finish Date of the work task or deliverable.</t>
        </r>
      </text>
    </comment>
    <comment ref="F3" authorId="0" shapeId="0">
      <text>
        <r>
          <rPr>
            <sz val="8"/>
            <color indexed="81"/>
            <rFont val="Tahoma"/>
            <family val="2"/>
          </rPr>
          <t>Number of working days between the Start Date and the "As Of Date" used for reporting purposes.</t>
        </r>
      </text>
    </comment>
    <comment ref="G3" authorId="0" shapeId="0">
      <text>
        <r>
          <rPr>
            <sz val="8"/>
            <color indexed="81"/>
            <rFont val="Tahoma"/>
            <family val="2"/>
          </rPr>
          <t>Actual contract cost of the work task or deliverable.</t>
        </r>
      </text>
    </comment>
    <comment ref="H3" authorId="0" shapeId="0">
      <text>
        <r>
          <rPr>
            <b/>
            <sz val="8"/>
            <color indexed="81"/>
            <rFont val="Tahoma"/>
            <family val="2"/>
          </rPr>
          <t xml:space="preserve">Budgeted Cost of Work Scheduled (PV). </t>
        </r>
        <r>
          <rPr>
            <sz val="8"/>
            <color indexed="81"/>
            <rFont val="Tahoma"/>
            <family val="2"/>
          </rPr>
          <t xml:space="preserve"> The total budgeted cost of the deliverable through the "As Of Date".  Used to determine how much work should have been completed by the "As Of Date".  
If the "As Of Date" is greater than the planned Finish Date of the deliverable, the PV is equal to the deliverable cost.
If the "As Of Date" is less than the Start Date, the PV should be equal to zero.</t>
        </r>
      </text>
    </comment>
    <comment ref="I3" authorId="0" shapeId="0">
      <text>
        <r>
          <rPr>
            <sz val="8"/>
            <color indexed="81"/>
            <rFont val="Tahoma"/>
            <family val="2"/>
          </rPr>
          <t>Percent complete for the deliverable as of the "As Of Date".</t>
        </r>
      </text>
    </comment>
    <comment ref="J3" authorId="0" shapeId="0">
      <text>
        <r>
          <rPr>
            <b/>
            <sz val="8"/>
            <color indexed="81"/>
            <rFont val="Tahoma"/>
            <family val="2"/>
          </rPr>
          <t xml:space="preserve">Budgeted Cost of Work Performed (EV).  </t>
        </r>
        <r>
          <rPr>
            <sz val="8"/>
            <color indexed="81"/>
            <rFont val="Tahoma"/>
            <family val="2"/>
          </rPr>
          <t xml:space="preserve">Also referred to as the </t>
        </r>
        <r>
          <rPr>
            <u/>
            <sz val="8"/>
            <color indexed="81"/>
            <rFont val="Tahoma"/>
            <family val="2"/>
          </rPr>
          <t>Earned Value.</t>
        </r>
        <r>
          <rPr>
            <sz val="8"/>
            <color indexed="81"/>
            <rFont val="Tahoma"/>
            <family val="2"/>
          </rPr>
          <t xml:space="preserve">  Used to determine how much of the cost originally budgeted for the deliverable has been accomplished by the "As Of Date". 
EV is calculated by multiplying the Deliverable Cost times the percent complete.
When the deliverable is 100% complete, the EV will be equal to the Budget Cost.</t>
        </r>
      </text>
    </comment>
    <comment ref="K3" authorId="0" shapeId="0">
      <text>
        <r>
          <rPr>
            <b/>
            <u/>
            <sz val="8"/>
            <color indexed="81"/>
            <rFont val="Tahoma"/>
            <family val="2"/>
          </rPr>
          <t>Actual Cost of Work Performed.</t>
        </r>
        <r>
          <rPr>
            <sz val="8"/>
            <color indexed="81"/>
            <rFont val="Tahoma"/>
            <family val="2"/>
          </rPr>
          <t xml:space="preserve">  Reflects the actual cost incurred to produce the Earned Value (EV) of the deliverable.
NOTE: For Fixed Fee projects where the vendor is not reporting actuals effort spent in developing the deliverable, the Actual Cost of Work performed is derived from the number of days between the Start Date of the Deliverable and the As Of Date.
Because the cost of the deliverable is fixed for fixed-fee projects, the Actual Cost of Work Performed will not exceed the cost of the deliverable.</t>
        </r>
      </text>
    </comment>
    <comment ref="L3" authorId="0" shapeId="0">
      <text>
        <r>
          <rPr>
            <b/>
            <sz val="8"/>
            <color indexed="81"/>
            <rFont val="Tahoma"/>
            <family val="2"/>
          </rPr>
          <t xml:space="preserve">Cost Variance.  </t>
        </r>
        <r>
          <rPr>
            <sz val="8"/>
            <color indexed="81"/>
            <rFont val="Tahoma"/>
            <family val="2"/>
          </rPr>
          <t>Determined by the formula:
CV = EV – AC)
A negative Cost Variance is considered a "bad" variance.</t>
        </r>
      </text>
    </comment>
    <comment ref="N3" authorId="0" shapeId="0">
      <text>
        <r>
          <rPr>
            <b/>
            <sz val="8"/>
            <color indexed="81"/>
            <rFont val="Tahoma"/>
            <family val="2"/>
          </rPr>
          <t xml:space="preserve">Schedule Variance.  </t>
        </r>
        <r>
          <rPr>
            <sz val="8"/>
            <color indexed="81"/>
            <rFont val="Tahoma"/>
            <family val="2"/>
          </rPr>
          <t>Determined by the formula:
SV = EV – PV
A negative Schedule Variance is considered a "bad" variance.</t>
        </r>
      </text>
    </comment>
    <comment ref="Q3" authorId="0" shapeId="0">
      <text>
        <r>
          <rPr>
            <b/>
            <sz val="8"/>
            <color indexed="81"/>
            <rFont val="Tahoma"/>
            <family val="2"/>
          </rPr>
          <t>Cost Performance Index.</t>
        </r>
        <r>
          <rPr>
            <sz val="8"/>
            <color indexed="81"/>
            <rFont val="Tahoma"/>
            <family val="2"/>
          </rPr>
          <t xml:space="preserve">  A measure of cost efficiency of the project.  Determined by the formula:
CPI = EV / AC
If EV and actual cost are equal, the CPI will be 100% (i.e. all work completed on budget).</t>
        </r>
      </text>
    </comment>
    <comment ref="R3" authorId="0" shapeId="0">
      <text>
        <r>
          <rPr>
            <b/>
            <sz val="8"/>
            <color indexed="81"/>
            <rFont val="Tahoma"/>
            <family val="2"/>
          </rPr>
          <t xml:space="preserve">Schedule Performance Index.  </t>
        </r>
        <r>
          <rPr>
            <sz val="8"/>
            <color indexed="81"/>
            <rFont val="Tahoma"/>
            <family val="2"/>
          </rPr>
          <t xml:space="preserve">A measure of schedule efficiency of the project.  Determined by the formula:
SPI = EV / PV
If EV and PV are equal, the SPI will be 100% (i.e. all work scheduled is performed as scheduled).
Status of SPI  
GREEN = On track &gt;=1.0
YELLOW = Slightly behind schedule or budget &gt;0.85
RED = Needs immediate attention &gt;0.65
BLACK = Candidate for Leadership Action &lt;0.65
</t>
        </r>
      </text>
    </comment>
    <comment ref="S3" authorId="0" shapeId="0">
      <text>
        <r>
          <rPr>
            <b/>
            <sz val="8"/>
            <color indexed="81"/>
            <rFont val="Tahoma"/>
            <family val="2"/>
          </rPr>
          <t xml:space="preserve">Critical Ratio. </t>
        </r>
        <r>
          <rPr>
            <sz val="8"/>
            <color indexed="81"/>
            <rFont val="Tahoma"/>
            <family val="2"/>
          </rPr>
          <t xml:space="preserve"> A measure of the efficiency of the project when both the schedule performance and cost performance indices are taken into account.  Determined by the formula:
CR = CPI * SPI</t>
        </r>
      </text>
    </comment>
  </commentList>
</comments>
</file>

<file path=xl/sharedStrings.xml><?xml version="1.0" encoding="utf-8"?>
<sst xmlns="http://schemas.openxmlformats.org/spreadsheetml/2006/main" count="300" uniqueCount="172">
  <si>
    <t>EAC</t>
  </si>
  <si>
    <t>AS OF DATE:</t>
  </si>
  <si>
    <t>#</t>
  </si>
  <si>
    <t>NA</t>
  </si>
  <si>
    <t xml:space="preserve"> </t>
  </si>
  <si>
    <t>Cost Variance</t>
  </si>
  <si>
    <t>(a)</t>
  </si>
  <si>
    <t>(b)</t>
  </si>
  <si>
    <t>(c)</t>
  </si>
  <si>
    <t>(d)</t>
  </si>
  <si>
    <t>(e)</t>
  </si>
  <si>
    <t>(g)</t>
  </si>
  <si>
    <t>Schedule Variance</t>
  </si>
  <si>
    <t>(h)
(e - g)</t>
  </si>
  <si>
    <t>(i)</t>
  </si>
  <si>
    <t>(j)
(h - i)</t>
  </si>
  <si>
    <t>(k)
(h - f)</t>
  </si>
  <si>
    <t>(l)</t>
  </si>
  <si>
    <t>CPI</t>
  </si>
  <si>
    <t>SPI</t>
  </si>
  <si>
    <t>(m)
(h / i)</t>
  </si>
  <si>
    <t>(n)
(h / f)</t>
  </si>
  <si>
    <t>(f)
(e * (d / c))</t>
  </si>
  <si>
    <t>TOTAL</t>
  </si>
  <si>
    <t>Percent Complete</t>
  </si>
  <si>
    <t>CR</t>
  </si>
  <si>
    <t>(o)
(m * n)</t>
  </si>
  <si>
    <t>Duration (Work Days)</t>
  </si>
  <si>
    <t>Duration Days Used</t>
  </si>
  <si>
    <t>Line #</t>
  </si>
  <si>
    <t>1.</t>
  </si>
  <si>
    <t>Project Name</t>
  </si>
  <si>
    <t>2.</t>
  </si>
  <si>
    <t>Project start date (MM/DD/YYYY):</t>
  </si>
  <si>
    <t>3.</t>
  </si>
  <si>
    <t>Project end date (MM/DD/YYYY):</t>
  </si>
  <si>
    <t>4.</t>
  </si>
  <si>
    <t>Days</t>
  </si>
  <si>
    <t>5.</t>
  </si>
  <si>
    <t>Reporting As Of Date</t>
  </si>
  <si>
    <t>6.</t>
  </si>
  <si>
    <t>Percent</t>
  </si>
  <si>
    <t>7.</t>
  </si>
  <si>
    <t>8.</t>
  </si>
  <si>
    <t>Project Estimate At Completion (EAC)</t>
  </si>
  <si>
    <t>9.</t>
  </si>
  <si>
    <t>10.</t>
  </si>
  <si>
    <t>11.</t>
  </si>
  <si>
    <t>12.</t>
  </si>
  <si>
    <t>13.</t>
  </si>
  <si>
    <t>Start</t>
  </si>
  <si>
    <t>Finish</t>
  </si>
  <si>
    <t>Dollars</t>
  </si>
  <si>
    <t>Cost Variance %</t>
  </si>
  <si>
    <t>Schedule Variance %</t>
  </si>
  <si>
    <t>N/A</t>
  </si>
  <si>
    <t>Budgeted Project Cost</t>
  </si>
  <si>
    <t>Cost
(hrs or $'s)</t>
  </si>
  <si>
    <t>Variance</t>
  </si>
  <si>
    <t>%</t>
  </si>
  <si>
    <t>Work packages with significant variance (less than -10% or SPI &lt; 90%)</t>
  </si>
  <si>
    <t>Project days consumed through "As Of Date"</t>
  </si>
  <si>
    <t>14.</t>
  </si>
  <si>
    <t>Forecast Duration Under (Over) Plan</t>
  </si>
  <si>
    <t>Total project duration (working days)</t>
  </si>
  <si>
    <t>PROJECT NAME</t>
  </si>
  <si>
    <t>Project Earned Value Analysis</t>
  </si>
  <si>
    <t xml:space="preserve">Project Earned Value Analysis measures the health of a project by looking at cost information and schedule information concurrently. It tells you whether the project is on schedule and on budget, as well as whether the project is on budget for the amount of work done so far. </t>
  </si>
  <si>
    <t>Metric</t>
  </si>
  <si>
    <t>Abbrev.</t>
  </si>
  <si>
    <t>Description</t>
  </si>
  <si>
    <t>Formula/Value</t>
  </si>
  <si>
    <t>Budget at Completion</t>
  </si>
  <si>
    <t>BAC</t>
  </si>
  <si>
    <t>Baseline cost for 100% of project.</t>
  </si>
  <si>
    <t>Actual Cost</t>
  </si>
  <si>
    <t>AC</t>
  </si>
  <si>
    <t>Earned Value</t>
  </si>
  <si>
    <t>EV</t>
  </si>
  <si>
    <t xml:space="preserve">Amount of budget earned so far based on physical work accomplished, without reference to actual costs. </t>
  </si>
  <si>
    <t>Planned Value</t>
  </si>
  <si>
    <t>PV</t>
  </si>
  <si>
    <t>The budget for the physical work scheduled to be completed by the end of the time period.</t>
  </si>
  <si>
    <t>CV</t>
  </si>
  <si>
    <t>Earned Value–Actual Cost
EV–AC</t>
  </si>
  <si>
    <t>Cost Performance Index</t>
  </si>
  <si>
    <t>Earned Value/
Actual Cost
EV/AC</t>
  </si>
  <si>
    <t>SV</t>
  </si>
  <si>
    <t>Measure of schedule slippage. The difference between the budget for the work actually done so far and the budgeted cost of work scheduled.</t>
  </si>
  <si>
    <t>Earned Value–Planned Value
EV–PV</t>
  </si>
  <si>
    <t>Schedule Performance Index</t>
  </si>
  <si>
    <t>The schedule efficiency ratio. An SPI of 1.0 means that the project is exactly on schedule.</t>
  </si>
  <si>
    <t>Earned Value/Planned Value
EV/PV</t>
  </si>
  <si>
    <t>Estimate to Completion</t>
  </si>
  <si>
    <t>ETC</t>
  </si>
  <si>
    <t>The expected additional cost to complete.</t>
  </si>
  <si>
    <t>Estimate at Completion–Actual Cost
EAC–AC</t>
  </si>
  <si>
    <t>Estimate at Completion</t>
  </si>
  <si>
    <t>Expected total cost based on the current cost efficiency ratio.</t>
  </si>
  <si>
    <t>Budget at Completion/Cost Performance Index
BAC/CPI</t>
  </si>
  <si>
    <t>Variance at Completion</t>
  </si>
  <si>
    <t>VAC</t>
  </si>
  <si>
    <t>Estimated cost overrun at the end of project.</t>
  </si>
  <si>
    <t>Budget at Completion–Estimate at Completion
BAC–EAC</t>
  </si>
  <si>
    <t>GREEN = On track</t>
  </si>
  <si>
    <t>YELLOW = Slightly behind schedule or budget</t>
  </si>
  <si>
    <t>RED = Needs immediate attention</t>
  </si>
  <si>
    <t>Project Title</t>
  </si>
  <si>
    <t>Actual Cost through As Of Date</t>
  </si>
  <si>
    <t>Earned Value through As Of Date</t>
  </si>
  <si>
    <t>Planned Value through As Of Date</t>
  </si>
  <si>
    <t>PV
(hrs or $'s)</t>
  </si>
  <si>
    <t>EV
(hrs or $'s)</t>
  </si>
  <si>
    <t>AC 
(hrs or $'s)</t>
  </si>
  <si>
    <t>Status of SPI</t>
  </si>
  <si>
    <t>Earned Value = % of completed work X BAC</t>
  </si>
  <si>
    <t>Planned Value = (Planned % Complete) X (BAC)</t>
  </si>
  <si>
    <t>Start Date: (From MS Project)</t>
  </si>
  <si>
    <t>Finish Date: (From MS Project)</t>
  </si>
  <si>
    <t>Deliverable/Milestone</t>
  </si>
  <si>
    <t>Deliverable/Milestone 1</t>
  </si>
  <si>
    <t>Deliverable/Milestone 2</t>
  </si>
  <si>
    <t>Deliverable/Milestone 3</t>
  </si>
  <si>
    <t>Deliverable/Milestone 4</t>
  </si>
  <si>
    <t>Deliverable/Milestone 5</t>
  </si>
  <si>
    <t>Deliverable/Milestone 6</t>
  </si>
  <si>
    <t>Deliverable/Milestone 7</t>
  </si>
  <si>
    <t>Deliverable/Milestone 8</t>
  </si>
  <si>
    <t>Deliverable/Milestone 9</t>
  </si>
  <si>
    <t>Deliverable/Milestone 10</t>
  </si>
  <si>
    <t>Deliverable/Milestone 11</t>
  </si>
  <si>
    <t>Deliverable/Milestone 12</t>
  </si>
  <si>
    <t>Deliverable/Milestone 13</t>
  </si>
  <si>
    <t>Deliverable/Milestone 14</t>
  </si>
  <si>
    <t>Deliverable/Milestone 15</t>
  </si>
  <si>
    <t>Deliverable/Milestone 16</t>
  </si>
  <si>
    <t>← To add more Deliverables/Milestones, insert rows above this one. You can or delete this row after you are done adding Deliverables/Milestones.</t>
  </si>
  <si>
    <t>Instructions:</t>
  </si>
  <si>
    <t>View "Summary" worksheet for a summary of Project progress</t>
  </si>
  <si>
    <t>Deliverables Or Milestones</t>
  </si>
  <si>
    <t>Start Date</t>
  </si>
  <si>
    <t>Finish Date</t>
  </si>
  <si>
    <t>View "Sample Report" worksheet for an example of a completed report</t>
  </si>
  <si>
    <t>0.9 - 1.0</t>
  </si>
  <si>
    <t>.80 - .89</t>
  </si>
  <si>
    <t>&lt; 0.80</t>
  </si>
  <si>
    <t>← Click "triangle" to view the comments/description</t>
  </si>
  <si>
    <t>AS OF DATE</t>
  </si>
  <si>
    <t xml:space="preserve">a. </t>
  </si>
  <si>
    <t>c.</t>
  </si>
  <si>
    <t>d.</t>
  </si>
  <si>
    <t>e.</t>
  </si>
  <si>
    <t>f.</t>
  </si>
  <si>
    <t>Total costs actually incurred.</t>
  </si>
  <si>
    <t>Measure of cost overrun. The difference between the budget for the work actually done so far and the actual costs.</t>
  </si>
  <si>
    <t>Cost efficiency ratio. A CPI of 1.00 means that the costs so far are exactly the same as the budget for work actually done.</t>
  </si>
  <si>
    <t>(mm/dd/yyyy)</t>
  </si>
  <si>
    <t>This spreadsheet calculates Schedule Performance Index (SPI) based on deliverables and milestones.</t>
  </si>
  <si>
    <r>
      <rPr>
        <b/>
        <i/>
        <sz val="12"/>
        <rFont val="Arial"/>
        <family val="2"/>
      </rPr>
      <t xml:space="preserve">Cost </t>
    </r>
    <r>
      <rPr>
        <i/>
        <sz val="12"/>
        <rFont val="Arial"/>
        <family val="2"/>
      </rPr>
      <t>(hrs or $'s)
Actual contract cost of the work deliverable.</t>
    </r>
  </si>
  <si>
    <t>Directions</t>
  </si>
  <si>
    <t>b.Deliverable/Milestone Name</t>
  </si>
  <si>
    <t>g.</t>
  </si>
  <si>
    <r>
      <t xml:space="preserve">AC </t>
    </r>
    <r>
      <rPr>
        <i/>
        <sz val="12"/>
        <rFont val="Arial"/>
        <family val="2"/>
      </rPr>
      <t>(hrs or $'s)</t>
    </r>
    <r>
      <rPr>
        <b/>
        <i/>
        <sz val="12"/>
        <rFont val="Arial"/>
        <family val="2"/>
      </rPr>
      <t xml:space="preserve">
</t>
    </r>
    <r>
      <rPr>
        <i/>
        <sz val="12"/>
        <rFont val="Arial"/>
        <family val="2"/>
      </rPr>
      <t>Actual Cost of Work Performed. Reflects the actual cost incurred to produce the Earned Value (EV) of the deliverable.
*NOTE: For Fixed Fee projects where the vendor is not reporting actual effort spent in developing the deliverable, the Actual Cost of Work performed is derived from the number of days between the Start Date of the Deliverable and the As Of Date.
Because the cost of the deliverable is fixed for fixed-fee projects, the Actual Cost of Work Performed will not exceed the cost of the deliverable.</t>
    </r>
  </si>
  <si>
    <t>View "Sample Summary" worksheet for an example of a completed summary of the sample report/project progress</t>
  </si>
  <si>
    <t>View "Definitions" worksheet for a definition of terms and formulas</t>
  </si>
  <si>
    <t>3. Delete additional rows</t>
  </si>
  <si>
    <t>Deliverable/Milestone Name</t>
  </si>
  <si>
    <r>
      <t>Use the "</t>
    </r>
    <r>
      <rPr>
        <b/>
        <i/>
        <sz val="12"/>
        <color theme="8" tint="-0.249977111117893"/>
        <rFont val="Arial"/>
        <family val="2"/>
      </rPr>
      <t>Report</t>
    </r>
    <r>
      <rPr>
        <i/>
        <sz val="12"/>
        <rFont val="Arial"/>
        <family val="2"/>
      </rPr>
      <t xml:space="preserve">" worksheet to help calculate Schedule Performance Index (SPI):  </t>
    </r>
    <r>
      <rPr>
        <i/>
        <sz val="12"/>
        <color rgb="FFFF0000"/>
        <rFont val="Arial"/>
        <family val="2"/>
      </rPr>
      <t>*(</t>
    </r>
    <r>
      <rPr>
        <b/>
        <i/>
        <sz val="12"/>
        <color rgb="FFFF0000"/>
        <rFont val="Arial"/>
        <family val="2"/>
      </rPr>
      <t>DO NOT EDIT FORMULA CELLS</t>
    </r>
    <r>
      <rPr>
        <i/>
        <sz val="12"/>
        <color rgb="FFFF0000"/>
        <rFont val="Arial"/>
        <family val="2"/>
      </rPr>
      <t>)</t>
    </r>
  </si>
  <si>
    <r>
      <t>1. Enter the values in the</t>
    </r>
    <r>
      <rPr>
        <b/>
        <sz val="12"/>
        <color theme="7"/>
        <rFont val="Arial"/>
        <family val="2"/>
      </rPr>
      <t xml:space="preserve"> </t>
    </r>
    <r>
      <rPr>
        <b/>
        <sz val="12"/>
        <color rgb="FFFFC000"/>
        <rFont val="Arial"/>
        <family val="2"/>
      </rPr>
      <t>"orange"</t>
    </r>
    <r>
      <rPr>
        <sz val="12"/>
        <rFont val="Arial"/>
        <family val="2"/>
      </rPr>
      <t xml:space="preserve"> cells</t>
    </r>
    <r>
      <rPr>
        <b/>
        <sz val="12"/>
        <rFont val="Arial"/>
        <family val="2"/>
      </rPr>
      <t xml:space="preserve"> in the following order</t>
    </r>
    <r>
      <rPr>
        <sz val="12"/>
        <rFont val="Arial"/>
        <family val="2"/>
      </rPr>
      <t>:</t>
    </r>
  </si>
  <si>
    <r>
      <t xml:space="preserve">Percent Complete
</t>
    </r>
    <r>
      <rPr>
        <i/>
        <sz val="12"/>
        <rFont val="Arial"/>
        <family val="2"/>
      </rPr>
      <t>Percent complete for the deliverable as of the "As Of Date".</t>
    </r>
  </si>
  <si>
    <t>TOTALS</t>
  </si>
  <si>
    <t>2. Insert additional rows before the "Totals" row and copy the formulas from previous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</si>
</sst>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yy;@"/>
    <numFmt numFmtId="165" formatCode="_(&quot;$&quot;* #,##0_);_(&quot;$&quot;* \(#,##0\);_(&quot;$&quot;* &quot;-&quot;??_);_(@_)"/>
    <numFmt numFmtId="166" formatCode="_(* #,##0_);_(* \(#,##0\);_(* &quot;-&quot;??_);_(@_)"/>
  </numFmts>
  <fonts count="32" x14ac:knownFonts="1">
    <font>
      <sz val="10"/>
      <name val="Arial"/>
    </font>
    <font>
      <sz val="10"/>
      <name val="Arial"/>
      <family val="2"/>
    </font>
    <font>
      <sz val="10"/>
      <name val="Arial Narrow"/>
      <family val="2"/>
    </font>
    <font>
      <b/>
      <sz val="10"/>
      <name val="Arial Narrow"/>
      <family val="2"/>
    </font>
    <font>
      <sz val="8"/>
      <name val="Arial"/>
      <family val="2"/>
    </font>
    <font>
      <b/>
      <sz val="12"/>
      <name val="Arial"/>
      <family val="2"/>
    </font>
    <font>
      <sz val="10"/>
      <color indexed="9"/>
      <name val="Arial"/>
      <family val="2"/>
    </font>
    <font>
      <sz val="8"/>
      <color indexed="81"/>
      <name val="Tahoma"/>
      <family val="2"/>
    </font>
    <font>
      <b/>
      <sz val="8"/>
      <color indexed="81"/>
      <name val="Tahoma"/>
      <family val="2"/>
    </font>
    <font>
      <u/>
      <sz val="8"/>
      <color indexed="81"/>
      <name val="Tahoma"/>
      <family val="2"/>
    </font>
    <font>
      <b/>
      <u/>
      <sz val="8"/>
      <color indexed="81"/>
      <name val="Tahoma"/>
      <family val="2"/>
    </font>
    <font>
      <b/>
      <sz val="10"/>
      <name val="Arial"/>
      <family val="2"/>
    </font>
    <font>
      <b/>
      <sz val="10"/>
      <color indexed="9"/>
      <name val="Arial"/>
      <family val="2"/>
    </font>
    <font>
      <b/>
      <i/>
      <sz val="10"/>
      <name val="Arial"/>
      <family val="2"/>
    </font>
    <font>
      <b/>
      <u/>
      <sz val="10"/>
      <name val="Arial"/>
      <family val="2"/>
    </font>
    <font>
      <sz val="10"/>
      <name val="Arial"/>
      <family val="2"/>
    </font>
    <font>
      <sz val="10"/>
      <color indexed="10"/>
      <name val="Arial Narrow"/>
      <family val="2"/>
    </font>
    <font>
      <sz val="10"/>
      <color indexed="9"/>
      <name val="Arial Narrow"/>
      <family val="2"/>
    </font>
    <font>
      <sz val="9"/>
      <name val="Arial"/>
      <family val="2"/>
    </font>
    <font>
      <sz val="10"/>
      <color theme="0"/>
      <name val="Arial Narrow"/>
      <family val="2"/>
    </font>
    <font>
      <b/>
      <sz val="12"/>
      <color indexed="9"/>
      <name val="Arial Narrow"/>
      <family val="2"/>
    </font>
    <font>
      <i/>
      <sz val="10"/>
      <name val="Arial"/>
      <family val="2"/>
    </font>
    <font>
      <sz val="8"/>
      <color rgb="FFFF0000"/>
      <name val="Arial"/>
      <family val="2"/>
    </font>
    <font>
      <sz val="12"/>
      <name val="Arial"/>
      <family val="2"/>
    </font>
    <font>
      <i/>
      <sz val="12"/>
      <name val="Arial"/>
      <family val="2"/>
    </font>
    <font>
      <b/>
      <i/>
      <sz val="12"/>
      <color rgb="FFFF0000"/>
      <name val="Arial"/>
      <family val="2"/>
    </font>
    <font>
      <b/>
      <sz val="12"/>
      <color theme="7"/>
      <name val="Arial"/>
      <family val="2"/>
    </font>
    <font>
      <b/>
      <i/>
      <sz val="12"/>
      <name val="Arial"/>
      <family val="2"/>
    </font>
    <font>
      <b/>
      <sz val="14"/>
      <name val="Arial"/>
      <family val="2"/>
    </font>
    <font>
      <b/>
      <i/>
      <sz val="12"/>
      <color theme="8" tint="-0.249977111117893"/>
      <name val="Arial"/>
      <family val="2"/>
    </font>
    <font>
      <i/>
      <sz val="12"/>
      <color rgb="FFFF0000"/>
      <name val="Arial"/>
      <family val="2"/>
    </font>
    <font>
      <b/>
      <sz val="12"/>
      <color rgb="FFFFC000"/>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indexed="42"/>
        <bgColor indexed="64"/>
      </patternFill>
    </fill>
    <fill>
      <patternFill patternType="solid">
        <fgColor indexed="8"/>
        <bgColor indexed="64"/>
      </patternFill>
    </fill>
    <fill>
      <patternFill patternType="solid">
        <fgColor theme="9"/>
        <bgColor indexed="64"/>
      </patternFill>
    </fill>
    <fill>
      <patternFill patternType="solid">
        <fgColor rgb="FFFFFF00"/>
        <bgColor indexed="64"/>
      </patternFill>
    </fill>
    <fill>
      <patternFill patternType="solid">
        <fgColor rgb="FF000099"/>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55"/>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2" fillId="0" borderId="1" xfId="0" applyFont="1" applyBorder="1" applyAlignment="1">
      <alignment horizontal="left" vertical="top" wrapText="1"/>
    </xf>
    <xf numFmtId="0" fontId="0" fillId="0" borderId="0" xfId="0" applyAlignment="1"/>
    <xf numFmtId="0" fontId="0" fillId="0" borderId="0" xfId="0" applyAlignment="1">
      <alignment horizontal="center"/>
    </xf>
    <xf numFmtId="1" fontId="2" fillId="0" borderId="1" xfId="0" applyNumberFormat="1" applyFont="1" applyBorder="1" applyAlignment="1">
      <alignment horizontal="center" vertical="center" wrapText="1"/>
    </xf>
    <xf numFmtId="9" fontId="2" fillId="0" borderId="1" xfId="3" applyFont="1" applyBorder="1" applyAlignment="1">
      <alignment horizontal="center" vertical="center" wrapText="1"/>
    </xf>
    <xf numFmtId="0" fontId="6" fillId="2" borderId="2" xfId="0" applyFont="1" applyFill="1" applyBorder="1"/>
    <xf numFmtId="0" fontId="3" fillId="3" borderId="3" xfId="0" applyFont="1" applyFill="1" applyBorder="1" applyAlignment="1">
      <alignment horizontal="center" wrapText="1"/>
    </xf>
    <xf numFmtId="0" fontId="3" fillId="3" borderId="3" xfId="0" applyFont="1" applyFill="1" applyBorder="1" applyAlignment="1">
      <alignment horizontal="left" wrapText="1"/>
    </xf>
    <xf numFmtId="0" fontId="3" fillId="2" borderId="2" xfId="0" applyFont="1" applyFill="1" applyBorder="1" applyAlignment="1">
      <alignment horizontal="center" vertical="top" wrapText="1"/>
    </xf>
    <xf numFmtId="0" fontId="3" fillId="2" borderId="2" xfId="0" quotePrefix="1" applyFont="1" applyFill="1" applyBorder="1" applyAlignment="1">
      <alignment horizontal="center" vertical="top" wrapText="1"/>
    </xf>
    <xf numFmtId="14" fontId="3" fillId="4" borderId="1" xfId="0" applyNumberFormat="1" applyFont="1" applyFill="1" applyBorder="1" applyAlignment="1">
      <alignment horizontal="center" vertical="center" wrapText="1"/>
    </xf>
    <xf numFmtId="165" fontId="3" fillId="4" borderId="1" xfId="2" applyNumberFormat="1" applyFont="1" applyFill="1" applyBorder="1" applyAlignment="1">
      <alignment horizontal="center" vertical="center" wrapText="1"/>
    </xf>
    <xf numFmtId="165" fontId="2" fillId="0" borderId="1" xfId="2" applyNumberFormat="1" applyFont="1" applyBorder="1" applyAlignment="1">
      <alignment horizontal="center" vertical="center" wrapText="1"/>
    </xf>
    <xf numFmtId="9" fontId="3" fillId="4" borderId="1" xfId="3" applyFont="1" applyFill="1" applyBorder="1" applyAlignment="1">
      <alignment horizontal="center" vertical="center" wrapText="1"/>
    </xf>
    <xf numFmtId="0" fontId="0" fillId="2" borderId="4" xfId="0" applyFill="1" applyBorder="1" applyAlignment="1">
      <alignment horizontal="center"/>
    </xf>
    <xf numFmtId="0" fontId="11" fillId="5" borderId="5" xfId="0" applyFont="1" applyFill="1" applyBorder="1" applyAlignment="1">
      <alignment horizontal="center" wrapText="1"/>
    </xf>
    <xf numFmtId="0" fontId="0" fillId="2" borderId="0" xfId="0" applyFill="1" applyAlignment="1">
      <alignment wrapText="1"/>
    </xf>
    <xf numFmtId="0" fontId="0" fillId="0" borderId="0" xfId="0" applyAlignment="1">
      <alignment wrapText="1"/>
    </xf>
    <xf numFmtId="0" fontId="0" fillId="2" borderId="6" xfId="0" applyFill="1" applyBorder="1" applyAlignment="1">
      <alignment horizontal="center"/>
    </xf>
    <xf numFmtId="0" fontId="0" fillId="2" borderId="0" xfId="0" applyFill="1" applyBorder="1" applyAlignment="1">
      <alignment wrapText="1"/>
    </xf>
    <xf numFmtId="0" fontId="0" fillId="2" borderId="0" xfId="0" applyFill="1" applyBorder="1"/>
    <xf numFmtId="0" fontId="0" fillId="2" borderId="0" xfId="0" applyFill="1" applyBorder="1" applyAlignment="1">
      <alignment horizontal="right"/>
    </xf>
    <xf numFmtId="0" fontId="0" fillId="2" borderId="0" xfId="0" applyFill="1" applyBorder="1" applyAlignment="1">
      <alignment horizontal="center"/>
    </xf>
    <xf numFmtId="0" fontId="0" fillId="2" borderId="7" xfId="0" applyFill="1" applyBorder="1"/>
    <xf numFmtId="0" fontId="0" fillId="2" borderId="0" xfId="0" applyFill="1"/>
    <xf numFmtId="0" fontId="11" fillId="2" borderId="6" xfId="0" quotePrefix="1" applyFont="1" applyFill="1" applyBorder="1" applyAlignment="1">
      <alignment horizontal="center" vertical="top"/>
    </xf>
    <xf numFmtId="0" fontId="11" fillId="2" borderId="0" xfId="0" applyFont="1" applyFill="1" applyBorder="1" applyAlignment="1">
      <alignment vertical="top" wrapText="1"/>
    </xf>
    <xf numFmtId="0" fontId="0" fillId="2" borderId="0" xfId="0" applyFill="1" applyBorder="1" applyAlignment="1">
      <alignment vertical="top"/>
    </xf>
    <xf numFmtId="14" fontId="11" fillId="6" borderId="1" xfId="0" applyNumberFormat="1" applyFont="1" applyFill="1" applyBorder="1" applyAlignment="1" applyProtection="1">
      <alignment horizontal="right" vertical="top"/>
      <protection locked="0"/>
    </xf>
    <xf numFmtId="0" fontId="0" fillId="2" borderId="8" xfId="0" applyFill="1" applyBorder="1" applyAlignment="1">
      <alignment horizontal="right"/>
    </xf>
    <xf numFmtId="166" fontId="11" fillId="6" borderId="1" xfId="1" applyNumberFormat="1" applyFont="1" applyFill="1" applyBorder="1" applyAlignment="1" applyProtection="1">
      <alignment horizontal="right" vertical="center"/>
      <protection locked="0"/>
    </xf>
    <xf numFmtId="0" fontId="11" fillId="2" borderId="0" xfId="0" applyFont="1" applyFill="1" applyBorder="1" applyAlignment="1">
      <alignment horizontal="left" vertical="center"/>
    </xf>
    <xf numFmtId="0" fontId="11" fillId="2" borderId="6" xfId="0" applyFont="1" applyFill="1" applyBorder="1" applyAlignment="1">
      <alignment horizontal="center" vertical="top"/>
    </xf>
    <xf numFmtId="14" fontId="11" fillId="4" borderId="1" xfId="0" applyNumberFormat="1" applyFont="1" applyFill="1" applyBorder="1" applyAlignment="1" applyProtection="1">
      <alignment horizontal="right" vertical="top"/>
      <protection locked="0"/>
    </xf>
    <xf numFmtId="0" fontId="11" fillId="2" borderId="0" xfId="0" applyFont="1" applyFill="1" applyBorder="1" applyAlignment="1">
      <alignment horizontal="center" vertical="top"/>
    </xf>
    <xf numFmtId="3" fontId="12" fillId="2" borderId="0" xfId="1" applyNumberFormat="1" applyFont="1" applyFill="1" applyBorder="1" applyAlignment="1">
      <alignment horizontal="center" vertical="center"/>
    </xf>
    <xf numFmtId="0" fontId="0" fillId="2" borderId="0" xfId="0" applyFill="1" applyBorder="1" applyAlignment="1">
      <alignment horizontal="center" vertical="top"/>
    </xf>
    <xf numFmtId="0" fontId="0" fillId="2" borderId="7" xfId="0" applyFill="1" applyBorder="1" applyAlignment="1">
      <alignment vertical="top"/>
    </xf>
    <xf numFmtId="0" fontId="0" fillId="2" borderId="0" xfId="0" applyFill="1" applyAlignment="1">
      <alignment vertical="top"/>
    </xf>
    <xf numFmtId="0" fontId="0" fillId="0" borderId="0" xfId="0" applyAlignment="1">
      <alignment vertical="top"/>
    </xf>
    <xf numFmtId="0" fontId="11" fillId="2" borderId="0" xfId="0" applyFont="1" applyFill="1" applyBorder="1" applyAlignment="1">
      <alignment horizontal="right" vertical="top"/>
    </xf>
    <xf numFmtId="0" fontId="13" fillId="2" borderId="0" xfId="0" applyFont="1" applyFill="1" applyBorder="1" applyAlignment="1">
      <alignment horizontal="center" vertical="top"/>
    </xf>
    <xf numFmtId="1" fontId="11" fillId="6" borderId="1" xfId="0" applyNumberFormat="1" applyFont="1" applyFill="1" applyBorder="1" applyAlignment="1" applyProtection="1">
      <alignment horizontal="right" vertical="center"/>
      <protection locked="0"/>
    </xf>
    <xf numFmtId="0" fontId="11" fillId="2" borderId="0" xfId="0" applyFont="1" applyFill="1" applyBorder="1" applyAlignment="1">
      <alignment horizontal="left" vertical="top"/>
    </xf>
    <xf numFmtId="9" fontId="11" fillId="2" borderId="0" xfId="3" applyFont="1" applyFill="1" applyBorder="1" applyAlignment="1" applyProtection="1">
      <alignment horizontal="left" vertical="center"/>
      <protection locked="0"/>
    </xf>
    <xf numFmtId="9" fontId="11" fillId="6" borderId="1" xfId="3" applyFont="1" applyFill="1" applyBorder="1" applyAlignment="1" applyProtection="1">
      <alignment horizontal="left" vertical="center"/>
      <protection locked="0"/>
    </xf>
    <xf numFmtId="164" fontId="0" fillId="2" borderId="7" xfId="0" applyNumberFormat="1" applyFill="1" applyBorder="1" applyAlignment="1">
      <alignment vertical="center"/>
    </xf>
    <xf numFmtId="166" fontId="0" fillId="2" borderId="0" xfId="1" applyNumberFormat="1" applyFont="1" applyFill="1" applyBorder="1" applyAlignment="1">
      <alignment vertical="top"/>
    </xf>
    <xf numFmtId="1" fontId="11" fillId="2" borderId="0" xfId="0" applyNumberFormat="1" applyFont="1" applyFill="1" applyBorder="1" applyAlignment="1" applyProtection="1">
      <alignment horizontal="right" vertical="center"/>
      <protection locked="0"/>
    </xf>
    <xf numFmtId="9" fontId="11" fillId="2" borderId="0" xfId="3" applyFont="1" applyFill="1" applyBorder="1" applyAlignment="1" applyProtection="1">
      <alignment horizontal="left" vertical="center" wrapText="1"/>
      <protection locked="0"/>
    </xf>
    <xf numFmtId="165" fontId="0" fillId="2" borderId="0" xfId="2" applyNumberFormat="1" applyFont="1" applyFill="1" applyBorder="1" applyAlignment="1">
      <alignment vertical="top"/>
    </xf>
    <xf numFmtId="3" fontId="11" fillId="2" borderId="0" xfId="1" applyNumberFormat="1" applyFont="1" applyFill="1" applyBorder="1" applyAlignment="1">
      <alignment horizontal="center" vertical="center"/>
    </xf>
    <xf numFmtId="0" fontId="11" fillId="2" borderId="0" xfId="0" applyFont="1" applyFill="1" applyBorder="1" applyAlignment="1">
      <alignment horizontal="right"/>
    </xf>
    <xf numFmtId="0" fontId="11"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0" xfId="0" applyFont="1" applyFill="1" applyBorder="1" applyAlignment="1">
      <alignment horizontal="center"/>
    </xf>
    <xf numFmtId="0" fontId="0" fillId="2" borderId="6" xfId="0" applyFill="1" applyBorder="1" applyAlignment="1"/>
    <xf numFmtId="0" fontId="15" fillId="2" borderId="0" xfId="0" applyFont="1" applyFill="1" applyBorder="1"/>
    <xf numFmtId="0" fontId="15" fillId="2" borderId="0" xfId="0" applyFont="1" applyFill="1" applyBorder="1" applyAlignment="1">
      <alignment horizontal="center"/>
    </xf>
    <xf numFmtId="0" fontId="14" fillId="2" borderId="0" xfId="0" applyFont="1" applyFill="1" applyBorder="1" applyAlignment="1">
      <alignment horizontal="center"/>
    </xf>
    <xf numFmtId="0" fontId="11" fillId="2" borderId="6" xfId="0" applyFont="1" applyFill="1" applyBorder="1" applyAlignment="1">
      <alignment horizontal="center"/>
    </xf>
    <xf numFmtId="0" fontId="0" fillId="2" borderId="2" xfId="0" applyFill="1" applyBorder="1" applyAlignment="1">
      <alignment horizontal="left"/>
    </xf>
    <xf numFmtId="14" fontId="0" fillId="2" borderId="2" xfId="0" applyNumberFormat="1" applyFill="1" applyBorder="1" applyAlignment="1">
      <alignment horizontal="center"/>
    </xf>
    <xf numFmtId="9" fontId="0" fillId="2" borderId="2" xfId="0" applyNumberFormat="1" applyFill="1" applyBorder="1" applyAlignment="1">
      <alignment horizontal="center"/>
    </xf>
    <xf numFmtId="0" fontId="0" fillId="2" borderId="7" xfId="0" applyFill="1" applyBorder="1" applyAlignment="1">
      <alignment horizontal="center"/>
    </xf>
    <xf numFmtId="0" fontId="1" fillId="2" borderId="6" xfId="0" applyFont="1" applyFill="1" applyBorder="1" applyAlignment="1">
      <alignment horizontal="center"/>
    </xf>
    <xf numFmtId="0" fontId="0" fillId="2" borderId="2" xfId="0" applyFill="1" applyBorder="1" applyAlignment="1">
      <alignment horizontal="center"/>
    </xf>
    <xf numFmtId="0" fontId="0" fillId="2" borderId="2" xfId="0" applyFill="1" applyBorder="1" applyAlignment="1">
      <alignment wrapText="1"/>
    </xf>
    <xf numFmtId="0" fontId="0" fillId="2" borderId="2" xfId="0" applyFill="1" applyBorder="1"/>
    <xf numFmtId="0" fontId="0" fillId="2" borderId="2" xfId="0" applyFill="1" applyBorder="1" applyAlignment="1">
      <alignment horizontal="right"/>
    </xf>
    <xf numFmtId="0" fontId="0" fillId="2" borderId="9" xfId="0" applyFill="1" applyBorder="1"/>
    <xf numFmtId="0" fontId="0" fillId="2" borderId="0" xfId="0" applyFill="1" applyAlignment="1">
      <alignment horizontal="center"/>
    </xf>
    <xf numFmtId="0" fontId="0" fillId="2" borderId="0" xfId="0" applyFill="1" applyAlignment="1">
      <alignment horizontal="right"/>
    </xf>
    <xf numFmtId="0" fontId="0" fillId="0" borderId="0" xfId="0" applyAlignment="1">
      <alignment horizontal="right"/>
    </xf>
    <xf numFmtId="0" fontId="0" fillId="0" borderId="0" xfId="0" applyFill="1"/>
    <xf numFmtId="38" fontId="11" fillId="6" borderId="1" xfId="1" applyNumberFormat="1" applyFont="1" applyFill="1" applyBorder="1" applyAlignment="1" applyProtection="1">
      <alignment horizontal="right" vertical="center"/>
      <protection locked="0"/>
    </xf>
    <xf numFmtId="9" fontId="2" fillId="5" borderId="1" xfId="3" applyFont="1" applyFill="1" applyBorder="1" applyAlignment="1">
      <alignment horizontal="center" vertical="center" wrapText="1"/>
    </xf>
    <xf numFmtId="0" fontId="0" fillId="2" borderId="10" xfId="0" applyFill="1" applyBorder="1"/>
    <xf numFmtId="0" fontId="3" fillId="2" borderId="11" xfId="0" applyFont="1" applyFill="1" applyBorder="1" applyAlignment="1">
      <alignment horizontal="center" vertical="top" wrapText="1"/>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2" fillId="0" borderId="14" xfId="0" applyFont="1" applyBorder="1" applyAlignment="1">
      <alignment horizontal="center" vertical="top" wrapText="1"/>
    </xf>
    <xf numFmtId="9" fontId="2" fillId="5" borderId="13" xfId="3" applyFont="1" applyFill="1" applyBorder="1" applyAlignment="1">
      <alignment horizontal="center" vertical="center" wrapText="1"/>
    </xf>
    <xf numFmtId="9" fontId="16" fillId="5" borderId="13" xfId="3" applyFont="1" applyFill="1" applyBorder="1" applyAlignment="1">
      <alignment horizontal="center" vertical="center" wrapText="1"/>
    </xf>
    <xf numFmtId="9" fontId="11" fillId="6" borderId="1" xfId="3" applyFont="1" applyFill="1" applyBorder="1" applyAlignment="1" applyProtection="1">
      <alignment horizontal="center" vertical="center"/>
      <protection locked="0"/>
    </xf>
    <xf numFmtId="0" fontId="11" fillId="2" borderId="6" xfId="0" quotePrefix="1" applyFont="1" applyFill="1" applyBorder="1" applyAlignment="1">
      <alignment horizontal="center"/>
    </xf>
    <xf numFmtId="0" fontId="11" fillId="2" borderId="0" xfId="0" applyFont="1" applyFill="1" applyBorder="1" applyAlignment="1">
      <alignment horizontal="left"/>
    </xf>
    <xf numFmtId="0" fontId="15" fillId="0" borderId="0" xfId="0" applyFont="1" applyFill="1" applyAlignment="1">
      <alignment vertical="center" wrapText="1"/>
    </xf>
    <xf numFmtId="0" fontId="12" fillId="7" borderId="20" xfId="0" applyFont="1" applyFill="1" applyBorder="1" applyAlignment="1">
      <alignment horizontal="center"/>
    </xf>
    <xf numFmtId="0" fontId="12" fillId="7" borderId="21" xfId="0" applyFont="1" applyFill="1" applyBorder="1" applyAlignment="1">
      <alignment horizontal="center"/>
    </xf>
    <xf numFmtId="0" fontId="12" fillId="7" borderId="17" xfId="0" applyFont="1" applyFill="1" applyBorder="1" applyAlignment="1">
      <alignment horizontal="center"/>
    </xf>
    <xf numFmtId="0" fontId="0" fillId="0" borderId="22" xfId="0" applyBorder="1"/>
    <xf numFmtId="0" fontId="0" fillId="0" borderId="22" xfId="0" applyBorder="1" applyAlignment="1">
      <alignment horizontal="center"/>
    </xf>
    <xf numFmtId="0" fontId="0" fillId="0" borderId="22" xfId="0" applyBorder="1" applyAlignment="1">
      <alignment wrapText="1"/>
    </xf>
    <xf numFmtId="0" fontId="0" fillId="0" borderId="23" xfId="0" applyBorder="1"/>
    <xf numFmtId="0" fontId="0" fillId="0" borderId="23" xfId="0" applyBorder="1" applyAlignment="1">
      <alignment horizontal="center"/>
    </xf>
    <xf numFmtId="0" fontId="0" fillId="0" borderId="23" xfId="0" applyBorder="1" applyAlignment="1">
      <alignment wrapText="1"/>
    </xf>
    <xf numFmtId="0" fontId="0" fillId="0" borderId="24" xfId="0" applyBorder="1"/>
    <xf numFmtId="0" fontId="0" fillId="0" borderId="24" xfId="0" applyBorder="1" applyAlignment="1">
      <alignment horizontal="center"/>
    </xf>
    <xf numFmtId="0" fontId="0" fillId="0" borderId="24" xfId="0" applyBorder="1" applyAlignment="1">
      <alignment wrapText="1"/>
    </xf>
    <xf numFmtId="0" fontId="0" fillId="0" borderId="25" xfId="0" applyBorder="1"/>
    <xf numFmtId="0" fontId="0" fillId="0" borderId="25" xfId="0" applyBorder="1" applyAlignment="1">
      <alignment horizontal="center"/>
    </xf>
    <xf numFmtId="0" fontId="0" fillId="0" borderId="25" xfId="0" applyBorder="1" applyAlignment="1">
      <alignment wrapText="1"/>
    </xf>
    <xf numFmtId="0" fontId="0" fillId="0" borderId="26" xfId="0" applyBorder="1"/>
    <xf numFmtId="0" fontId="0" fillId="0" borderId="26" xfId="0" applyBorder="1" applyAlignment="1">
      <alignment horizontal="center"/>
    </xf>
    <xf numFmtId="0" fontId="0" fillId="0" borderId="26" xfId="0" applyBorder="1" applyAlignment="1">
      <alignment wrapText="1"/>
    </xf>
    <xf numFmtId="0" fontId="0" fillId="0" borderId="26" xfId="0" applyBorder="1" applyAlignment="1">
      <alignment horizontal="center" wrapText="1"/>
    </xf>
    <xf numFmtId="0" fontId="0" fillId="0" borderId="24" xfId="0" applyBorder="1" applyAlignment="1">
      <alignment horizontal="center" wrapText="1"/>
    </xf>
    <xf numFmtId="0" fontId="0" fillId="0" borderId="27" xfId="0" applyBorder="1"/>
    <xf numFmtId="0" fontId="0" fillId="0" borderId="27" xfId="0" applyBorder="1" applyAlignment="1">
      <alignment horizontal="center"/>
    </xf>
    <xf numFmtId="0" fontId="0" fillId="0" borderId="27" xfId="0" applyBorder="1" applyAlignment="1">
      <alignment wrapText="1"/>
    </xf>
    <xf numFmtId="0" fontId="0" fillId="0" borderId="27" xfId="0" applyBorder="1" applyAlignment="1">
      <alignment horizontal="center" wrapText="1"/>
    </xf>
    <xf numFmtId="0" fontId="0" fillId="0" borderId="28" xfId="0" applyBorder="1"/>
    <xf numFmtId="0" fontId="0" fillId="0" borderId="28" xfId="0" applyBorder="1" applyAlignment="1">
      <alignment horizontal="center"/>
    </xf>
    <xf numFmtId="0" fontId="0" fillId="0" borderId="28" xfId="0" applyBorder="1" applyAlignment="1">
      <alignment wrapText="1"/>
    </xf>
    <xf numFmtId="0" fontId="0" fillId="0" borderId="28" xfId="0" applyBorder="1" applyAlignment="1">
      <alignment horizontal="center" wrapText="1"/>
    </xf>
    <xf numFmtId="0" fontId="0" fillId="0" borderId="3" xfId="0" applyBorder="1"/>
    <xf numFmtId="0" fontId="0" fillId="0" borderId="3" xfId="0" applyBorder="1" applyAlignment="1">
      <alignment horizontal="center"/>
    </xf>
    <xf numFmtId="0" fontId="0" fillId="0" borderId="3" xfId="0" applyBorder="1" applyAlignment="1">
      <alignment wrapText="1"/>
    </xf>
    <xf numFmtId="0" fontId="0" fillId="2" borderId="8" xfId="0" applyFill="1" applyBorder="1" applyAlignment="1">
      <alignment horizontal="center"/>
    </xf>
    <xf numFmtId="0" fontId="0" fillId="2" borderId="8" xfId="0" quotePrefix="1" applyFill="1" applyBorder="1" applyAlignment="1">
      <alignment horizontal="center"/>
    </xf>
    <xf numFmtId="0" fontId="0" fillId="2" borderId="8" xfId="0" applyFill="1" applyBorder="1"/>
    <xf numFmtId="0" fontId="15" fillId="0" borderId="0" xfId="0" applyFont="1"/>
    <xf numFmtId="0" fontId="15" fillId="0" borderId="25" xfId="0" applyFont="1" applyBorder="1" applyAlignment="1">
      <alignment horizontal="center"/>
    </xf>
    <xf numFmtId="0" fontId="15" fillId="0" borderId="24" xfId="0" applyFont="1" applyBorder="1" applyAlignment="1">
      <alignment horizontal="center"/>
    </xf>
    <xf numFmtId="0" fontId="15" fillId="0" borderId="24" xfId="0" applyFont="1" applyBorder="1" applyAlignment="1">
      <alignment horizontal="center" wrapText="1"/>
    </xf>
    <xf numFmtId="44" fontId="2" fillId="5" borderId="1" xfId="2" applyFont="1" applyFill="1" applyBorder="1" applyAlignment="1">
      <alignment horizontal="center" vertical="center" wrapText="1"/>
    </xf>
    <xf numFmtId="0" fontId="11" fillId="2" borderId="0" xfId="0" applyFont="1" applyFill="1" applyBorder="1" applyAlignment="1">
      <alignment horizontal="center"/>
    </xf>
    <xf numFmtId="9" fontId="2" fillId="0" borderId="1" xfId="3" applyFont="1" applyFill="1" applyBorder="1" applyAlignment="1">
      <alignment horizontal="center" vertical="center" wrapText="1"/>
    </xf>
    <xf numFmtId="9" fontId="17" fillId="10" borderId="13" xfId="3" applyFont="1" applyFill="1" applyBorder="1" applyAlignment="1">
      <alignment horizontal="center" vertical="center" wrapText="1"/>
    </xf>
    <xf numFmtId="1" fontId="19" fillId="10" borderId="1" xfId="0" applyNumberFormat="1" applyFont="1" applyFill="1" applyBorder="1" applyAlignment="1">
      <alignment horizontal="center" vertical="center" wrapText="1"/>
    </xf>
    <xf numFmtId="165" fontId="19" fillId="10" borderId="1" xfId="2" applyNumberFormat="1" applyFont="1" applyFill="1" applyBorder="1" applyAlignment="1">
      <alignment horizontal="center" vertical="center" wrapText="1"/>
    </xf>
    <xf numFmtId="9" fontId="19" fillId="10" borderId="1" xfId="3" applyFont="1" applyFill="1" applyBorder="1" applyAlignment="1">
      <alignment horizontal="center" vertical="center" wrapText="1"/>
    </xf>
    <xf numFmtId="9" fontId="19" fillId="10" borderId="15" xfId="3" applyFont="1" applyFill="1" applyBorder="1" applyAlignment="1">
      <alignment horizontal="center" vertical="center" wrapText="1"/>
    </xf>
    <xf numFmtId="44" fontId="19" fillId="10" borderId="1" xfId="2" applyFont="1" applyFill="1" applyBorder="1" applyAlignment="1">
      <alignment horizontal="center" vertical="center" wrapText="1"/>
    </xf>
    <xf numFmtId="14" fontId="19" fillId="10" borderId="1" xfId="0" applyNumberFormat="1" applyFont="1" applyFill="1" applyBorder="1" applyAlignment="1">
      <alignment horizontal="center" vertical="center" wrapText="1"/>
    </xf>
    <xf numFmtId="43" fontId="3" fillId="2" borderId="9" xfId="1" applyFont="1" applyFill="1" applyBorder="1" applyAlignment="1">
      <alignment horizontal="center" vertical="top" wrapText="1"/>
    </xf>
    <xf numFmtId="43" fontId="3" fillId="3" borderId="3" xfId="1" applyFont="1" applyFill="1" applyBorder="1" applyAlignment="1">
      <alignment horizontal="center" wrapText="1"/>
    </xf>
    <xf numFmtId="43" fontId="2" fillId="9" borderId="1" xfId="1" applyFont="1" applyFill="1" applyBorder="1" applyAlignment="1">
      <alignment horizontal="center" vertical="center" wrapText="1"/>
    </xf>
    <xf numFmtId="43" fontId="19" fillId="10" borderId="1" xfId="1" applyFont="1" applyFill="1" applyBorder="1" applyAlignment="1">
      <alignment horizontal="center" vertical="center" wrapText="1"/>
    </xf>
    <xf numFmtId="43" fontId="0" fillId="0" borderId="0" xfId="1" applyFont="1"/>
    <xf numFmtId="43" fontId="11" fillId="6" borderId="1" xfId="3" applyNumberFormat="1" applyFont="1" applyFill="1" applyBorder="1" applyAlignment="1" applyProtection="1">
      <alignment horizontal="center" vertical="center"/>
      <protection locked="0"/>
    </xf>
    <xf numFmtId="0" fontId="2" fillId="0" borderId="0" xfId="0" applyFont="1" applyBorder="1" applyAlignment="1">
      <alignment horizontal="left" vertical="top" wrapText="1"/>
    </xf>
    <xf numFmtId="0" fontId="22" fillId="0" borderId="0" xfId="0" applyFont="1"/>
    <xf numFmtId="165" fontId="2" fillId="0" borderId="1" xfId="2" applyNumberFormat="1" applyFont="1" applyFill="1" applyBorder="1" applyAlignment="1">
      <alignment horizontal="center" vertical="center" wrapText="1"/>
    </xf>
    <xf numFmtId="165" fontId="3" fillId="11" borderId="1" xfId="2" applyNumberFormat="1" applyFont="1" applyFill="1" applyBorder="1" applyAlignment="1">
      <alignment horizontal="center" vertical="center" wrapText="1"/>
    </xf>
    <xf numFmtId="0" fontId="1" fillId="0" borderId="26" xfId="0" applyFont="1" applyBorder="1" applyAlignment="1">
      <alignment horizontal="center"/>
    </xf>
    <xf numFmtId="0" fontId="1" fillId="0" borderId="24" xfId="0" applyFont="1" applyBorder="1" applyAlignment="1">
      <alignment horizontal="center"/>
    </xf>
    <xf numFmtId="0" fontId="21" fillId="0" borderId="24" xfId="0" applyFont="1" applyBorder="1" applyAlignment="1">
      <alignment wrapText="1"/>
    </xf>
    <xf numFmtId="0" fontId="22" fillId="0" borderId="0" xfId="0" applyFont="1" applyAlignment="1">
      <alignment vertical="top"/>
    </xf>
    <xf numFmtId="14" fontId="0" fillId="2" borderId="2" xfId="0" applyNumberFormat="1" applyFill="1" applyBorder="1" applyAlignment="1">
      <alignment horizontal="left"/>
    </xf>
    <xf numFmtId="43" fontId="0" fillId="2" borderId="2" xfId="0" applyNumberFormat="1" applyFill="1" applyBorder="1" applyAlignment="1">
      <alignment horizontal="center"/>
    </xf>
    <xf numFmtId="0" fontId="23" fillId="0" borderId="0" xfId="0" applyFont="1"/>
    <xf numFmtId="0" fontId="24" fillId="0" borderId="0" xfId="0" applyFont="1" applyBorder="1"/>
    <xf numFmtId="0" fontId="24" fillId="0" borderId="0" xfId="0" applyFont="1" applyFill="1" applyBorder="1" applyAlignment="1">
      <alignment horizontal="left" indent="4"/>
    </xf>
    <xf numFmtId="0" fontId="27" fillId="0" borderId="0" xfId="0" applyFont="1"/>
    <xf numFmtId="0" fontId="24" fillId="0" borderId="0" xfId="0" applyFont="1" applyFill="1" applyBorder="1"/>
    <xf numFmtId="0" fontId="28" fillId="0" borderId="0" xfId="0" applyFont="1"/>
    <xf numFmtId="0" fontId="27" fillId="0" borderId="0" xfId="0" applyFont="1" applyBorder="1"/>
    <xf numFmtId="0" fontId="24" fillId="0" borderId="0" xfId="0" applyFont="1" applyFill="1" applyBorder="1" applyAlignment="1">
      <alignment horizontal="left" vertical="top" indent="4"/>
    </xf>
    <xf numFmtId="0" fontId="24" fillId="0" borderId="0" xfId="0" applyFont="1" applyAlignment="1">
      <alignment horizontal="left" wrapText="1"/>
    </xf>
    <xf numFmtId="0" fontId="27" fillId="0" borderId="0" xfId="0" applyFont="1" applyAlignment="1">
      <alignment horizontal="left" wrapText="1"/>
    </xf>
    <xf numFmtId="0" fontId="5" fillId="2" borderId="29" xfId="0" applyFont="1" applyFill="1" applyBorder="1" applyAlignment="1">
      <alignment horizontal="left"/>
    </xf>
    <xf numFmtId="0" fontId="5" fillId="2" borderId="8" xfId="0" applyFont="1" applyFill="1" applyBorder="1" applyAlignment="1">
      <alignment horizontal="left"/>
    </xf>
    <xf numFmtId="0" fontId="5" fillId="2" borderId="1" xfId="0" applyFont="1" applyFill="1" applyBorder="1" applyAlignment="1">
      <alignment horizontal="left"/>
    </xf>
    <xf numFmtId="14" fontId="5" fillId="4" borderId="1" xfId="0" applyNumberFormat="1" applyFont="1" applyFill="1" applyBorder="1" applyAlignment="1">
      <alignment horizontal="right"/>
    </xf>
    <xf numFmtId="0" fontId="20" fillId="8" borderId="18" xfId="0" applyFont="1" applyFill="1" applyBorder="1" applyAlignment="1">
      <alignment horizontal="left" vertical="top" wrapText="1"/>
    </xf>
    <xf numFmtId="0" fontId="20" fillId="8" borderId="0" xfId="0" applyFont="1" applyFill="1" applyBorder="1" applyAlignment="1">
      <alignment horizontal="left" vertical="top" wrapText="1"/>
    </xf>
    <xf numFmtId="0" fontId="20" fillId="8" borderId="19" xfId="0" applyFont="1" applyFill="1" applyBorder="1" applyAlignment="1">
      <alignment horizontal="left" vertical="top" wrapText="1"/>
    </xf>
    <xf numFmtId="14" fontId="19" fillId="10" borderId="30" xfId="0" applyNumberFormat="1" applyFont="1" applyFill="1" applyBorder="1" applyAlignment="1">
      <alignment horizontal="left" vertical="center" wrapText="1"/>
    </xf>
    <xf numFmtId="14" fontId="19" fillId="10" borderId="31" xfId="0" applyNumberFormat="1" applyFont="1" applyFill="1" applyBorder="1" applyAlignment="1">
      <alignment horizontal="left" vertical="center" wrapText="1"/>
    </xf>
    <xf numFmtId="0" fontId="11" fillId="5" borderId="16" xfId="0" applyFont="1" applyFill="1" applyBorder="1" applyAlignment="1">
      <alignment horizontal="center" wrapText="1"/>
    </xf>
    <xf numFmtId="0" fontId="11" fillId="5" borderId="17" xfId="0" applyFont="1" applyFill="1" applyBorder="1" applyAlignment="1">
      <alignment horizontal="center" wrapText="1"/>
    </xf>
    <xf numFmtId="0" fontId="11" fillId="4" borderId="5" xfId="0" applyNumberFormat="1" applyFont="1" applyFill="1" applyBorder="1" applyAlignment="1" applyProtection="1">
      <alignment horizontal="left" vertical="top"/>
      <protection locked="0"/>
    </xf>
    <xf numFmtId="0" fontId="11" fillId="4" borderId="16" xfId="0" applyNumberFormat="1" applyFont="1" applyFill="1" applyBorder="1" applyAlignment="1" applyProtection="1">
      <alignment horizontal="left" vertical="top"/>
      <protection locked="0"/>
    </xf>
    <xf numFmtId="0" fontId="11" fillId="4" borderId="17" xfId="0" applyNumberFormat="1" applyFont="1" applyFill="1" applyBorder="1" applyAlignment="1" applyProtection="1">
      <alignment horizontal="left" vertical="top"/>
      <protection locked="0"/>
    </xf>
    <xf numFmtId="0" fontId="11" fillId="2" borderId="0" xfId="0" applyFont="1" applyFill="1" applyBorder="1" applyAlignment="1">
      <alignment horizontal="center"/>
    </xf>
    <xf numFmtId="0" fontId="5" fillId="0" borderId="0" xfId="0" applyFont="1" applyFill="1" applyBorder="1" applyAlignment="1" applyProtection="1">
      <alignment horizontal="left"/>
      <protection locked="0"/>
    </xf>
    <xf numFmtId="0" fontId="18" fillId="0" borderId="0" xfId="0" applyFont="1" applyFill="1" applyAlignment="1">
      <alignment horizontal="left" vertical="center" wrapText="1"/>
    </xf>
  </cellXfs>
  <cellStyles count="4">
    <cellStyle name="Comma" xfId="1" builtinId="3"/>
    <cellStyle name="Currency" xfId="2" builtinId="4"/>
    <cellStyle name="Normal" xfId="0" builtinId="0"/>
    <cellStyle name="Percent" xfId="3" builtinId="5"/>
  </cellStyles>
  <dxfs count="6">
    <dxf>
      <font>
        <b val="0"/>
        <i val="0"/>
      </font>
      <fill>
        <patternFill>
          <bgColor rgb="FFFF0000"/>
        </patternFill>
      </fill>
    </dxf>
    <dxf>
      <font>
        <color auto="1"/>
      </font>
      <fill>
        <patternFill>
          <bgColor rgb="FFFFFF00"/>
        </patternFill>
      </fill>
    </dxf>
    <dxf>
      <font>
        <b val="0"/>
        <i val="0"/>
        <color auto="1"/>
      </font>
      <fill>
        <patternFill>
          <bgColor theme="9"/>
        </patternFill>
      </fill>
    </dxf>
    <dxf>
      <font>
        <b val="0"/>
        <i val="0"/>
      </font>
      <fill>
        <patternFill>
          <bgColor rgb="FFFF0000"/>
        </patternFill>
      </fill>
    </dxf>
    <dxf>
      <font>
        <color auto="1"/>
      </font>
      <fill>
        <patternFill>
          <bgColor rgb="FFFFFF00"/>
        </patternFill>
      </fill>
    </dxf>
    <dxf>
      <font>
        <b val="0"/>
        <i val="0"/>
        <color auto="1"/>
      </font>
      <fill>
        <patternFill>
          <bgColor theme="9"/>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2</xdr:col>
      <xdr:colOff>38100</xdr:colOff>
      <xdr:row>35</xdr:row>
      <xdr:rowOff>144780</xdr:rowOff>
    </xdr:to>
    <xdr:sp macro="" textlink="">
      <xdr:nvSpPr>
        <xdr:cNvPr id="2" name="TextBox 1"/>
        <xdr:cNvSpPr txBox="1"/>
      </xdr:nvSpPr>
      <xdr:spPr>
        <a:xfrm>
          <a:off x="0" y="5730240"/>
          <a:ext cx="2339340" cy="23241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rPr>
            <a:t>Holidays:</a:t>
          </a:r>
        </a:p>
        <a:p>
          <a:r>
            <a:rPr lang="en-US" sz="1100" b="0" i="0" u="none" strike="noStrike">
              <a:solidFill>
                <a:schemeClr val="dk1"/>
              </a:solidFill>
              <a:effectLst/>
              <a:latin typeface="+mn-lt"/>
              <a:ea typeface="+mn-ea"/>
              <a:cs typeface="+mn-cs"/>
            </a:rPr>
            <a:t>New Year’s Day</a:t>
          </a:r>
          <a:r>
            <a:rPr lang="en-US"/>
            <a:t> </a:t>
          </a:r>
        </a:p>
        <a:p>
          <a:r>
            <a:rPr lang="en-US" sz="1100" b="0" i="0" u="none" strike="noStrike">
              <a:solidFill>
                <a:schemeClr val="dk1"/>
              </a:solidFill>
              <a:effectLst/>
              <a:latin typeface="+mn-lt"/>
              <a:ea typeface="+mn-ea"/>
              <a:cs typeface="+mn-cs"/>
            </a:rPr>
            <a:t>Martin Luther King, Jr.’s Birthday</a:t>
          </a:r>
          <a:r>
            <a:rPr lang="en-US"/>
            <a:t> </a:t>
          </a:r>
        </a:p>
        <a:p>
          <a:r>
            <a:rPr lang="en-US" sz="1100" b="0" i="0" u="none" strike="noStrike">
              <a:solidFill>
                <a:schemeClr val="dk1"/>
              </a:solidFill>
              <a:effectLst/>
              <a:latin typeface="+mn-lt"/>
              <a:ea typeface="+mn-ea"/>
              <a:cs typeface="+mn-cs"/>
            </a:rPr>
            <a:t>Confederate Day</a:t>
          </a:r>
          <a:r>
            <a:rPr lang="en-US"/>
            <a:t> </a:t>
          </a:r>
        </a:p>
        <a:p>
          <a:r>
            <a:rPr lang="en-US" sz="1100" b="0" i="0" u="none" strike="noStrike">
              <a:solidFill>
                <a:schemeClr val="dk1"/>
              </a:solidFill>
              <a:effectLst/>
              <a:latin typeface="+mn-lt"/>
              <a:ea typeface="+mn-ea"/>
              <a:cs typeface="+mn-cs"/>
            </a:rPr>
            <a:t>Memorial Day</a:t>
          </a:r>
          <a:r>
            <a:rPr lang="en-US"/>
            <a:t> </a:t>
          </a:r>
        </a:p>
        <a:p>
          <a:r>
            <a:rPr lang="en-US" sz="1100" b="0" i="0" u="none" strike="noStrike">
              <a:solidFill>
                <a:schemeClr val="dk1"/>
              </a:solidFill>
              <a:effectLst/>
              <a:latin typeface="+mn-lt"/>
              <a:ea typeface="+mn-ea"/>
              <a:cs typeface="+mn-cs"/>
            </a:rPr>
            <a:t>Independence Day</a:t>
          </a:r>
          <a:r>
            <a:rPr lang="en-US"/>
            <a:t> </a:t>
          </a:r>
        </a:p>
        <a:p>
          <a:r>
            <a:rPr lang="en-US" sz="1100" b="0" i="0" u="none" strike="noStrike">
              <a:solidFill>
                <a:schemeClr val="dk1"/>
              </a:solidFill>
              <a:effectLst/>
              <a:latin typeface="+mn-lt"/>
              <a:ea typeface="+mn-ea"/>
              <a:cs typeface="+mn-cs"/>
            </a:rPr>
            <a:t>Labor Day</a:t>
          </a:r>
          <a:r>
            <a:rPr lang="en-US"/>
            <a:t> </a:t>
          </a:r>
        </a:p>
        <a:p>
          <a:r>
            <a:rPr lang="en-US" sz="1100" b="0" i="0" u="none" strike="noStrike">
              <a:solidFill>
                <a:schemeClr val="dk1"/>
              </a:solidFill>
              <a:effectLst/>
              <a:latin typeface="+mn-lt"/>
              <a:ea typeface="+mn-ea"/>
              <a:cs typeface="+mn-cs"/>
            </a:rPr>
            <a:t>Columbus Day</a:t>
          </a:r>
          <a:r>
            <a:rPr lang="en-US"/>
            <a:t> </a:t>
          </a:r>
        </a:p>
        <a:p>
          <a:r>
            <a:rPr lang="en-US" sz="1100" b="0" i="0" u="none" strike="noStrike">
              <a:solidFill>
                <a:schemeClr val="dk1"/>
              </a:solidFill>
              <a:effectLst/>
              <a:latin typeface="+mn-lt"/>
              <a:ea typeface="+mn-ea"/>
              <a:cs typeface="+mn-cs"/>
            </a:rPr>
            <a:t>Veterans Day</a:t>
          </a:r>
          <a:r>
            <a:rPr lang="en-US"/>
            <a:t> </a:t>
          </a:r>
        </a:p>
        <a:p>
          <a:r>
            <a:rPr lang="en-US" sz="1100" b="0" i="0" u="none" strike="noStrike">
              <a:solidFill>
                <a:schemeClr val="dk1"/>
              </a:solidFill>
              <a:effectLst/>
              <a:latin typeface="+mn-lt"/>
              <a:ea typeface="+mn-ea"/>
              <a:cs typeface="+mn-cs"/>
            </a:rPr>
            <a:t>Thanksgiving Day</a:t>
          </a:r>
          <a:r>
            <a:rPr lang="en-US"/>
            <a:t> </a:t>
          </a:r>
        </a:p>
        <a:p>
          <a:r>
            <a:rPr lang="en-US" sz="1100" b="0" i="0" u="none" strike="noStrike">
              <a:solidFill>
                <a:schemeClr val="dk1"/>
              </a:solidFill>
              <a:effectLst/>
              <a:latin typeface="+mn-lt"/>
              <a:ea typeface="+mn-ea"/>
              <a:cs typeface="+mn-cs"/>
            </a:rPr>
            <a:t>Robert E. Lee's Birthday</a:t>
          </a:r>
          <a:r>
            <a:rPr lang="en-US"/>
            <a:t> </a:t>
          </a:r>
        </a:p>
        <a:p>
          <a:r>
            <a:rPr lang="en-US" sz="1100" b="0" i="0" u="none" strike="noStrike">
              <a:solidFill>
                <a:schemeClr val="dk1"/>
              </a:solidFill>
              <a:effectLst/>
              <a:latin typeface="+mn-lt"/>
              <a:ea typeface="+mn-ea"/>
              <a:cs typeface="+mn-cs"/>
            </a:rPr>
            <a:t>Christmas Day</a:t>
          </a:r>
          <a:r>
            <a:rPr lang="en-US"/>
            <a:t> </a:t>
          </a:r>
        </a:p>
        <a:p>
          <a:r>
            <a:rPr lang="en-US" sz="1100" b="0" i="0" u="none" strike="noStrike">
              <a:solidFill>
                <a:schemeClr val="dk1"/>
              </a:solidFill>
              <a:effectLst/>
              <a:latin typeface="+mn-lt"/>
              <a:ea typeface="+mn-ea"/>
              <a:cs typeface="+mn-cs"/>
            </a:rPr>
            <a:t>Washington's Birthday</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N28"/>
  <sheetViews>
    <sheetView showGridLines="0" showRowColHeaders="0" tabSelected="1" workbookViewId="0"/>
  </sheetViews>
  <sheetFormatPr defaultColWidth="8.85546875" defaultRowHeight="15" x14ac:dyDescent="0.2"/>
  <cols>
    <col min="1" max="13" width="8.85546875" style="154"/>
    <col min="14" max="14" width="13.140625" style="154" customWidth="1"/>
    <col min="15" max="16384" width="8.85546875" style="154"/>
  </cols>
  <sheetData>
    <row r="3" spans="2:11" ht="18" x14ac:dyDescent="0.25">
      <c r="B3" s="159" t="s">
        <v>137</v>
      </c>
    </row>
    <row r="4" spans="2:11" x14ac:dyDescent="0.2">
      <c r="B4" s="154" t="s">
        <v>157</v>
      </c>
    </row>
    <row r="7" spans="2:11" x14ac:dyDescent="0.2">
      <c r="B7" s="155" t="s">
        <v>167</v>
      </c>
    </row>
    <row r="8" spans="2:11" x14ac:dyDescent="0.2">
      <c r="B8" s="155"/>
    </row>
    <row r="9" spans="2:11" x14ac:dyDescent="0.2">
      <c r="B9" s="160" t="s">
        <v>159</v>
      </c>
    </row>
    <row r="10" spans="2:11" ht="15.75" x14ac:dyDescent="0.25">
      <c r="B10" s="154" t="s">
        <v>168</v>
      </c>
    </row>
    <row r="11" spans="2:11" ht="24" customHeight="1" x14ac:dyDescent="0.2">
      <c r="B11" s="156" t="s">
        <v>148</v>
      </c>
      <c r="C11" s="157" t="s">
        <v>147</v>
      </c>
      <c r="E11" s="154" t="s">
        <v>156</v>
      </c>
    </row>
    <row r="12" spans="2:11" ht="21" customHeight="1" x14ac:dyDescent="0.2">
      <c r="B12" s="156" t="s">
        <v>160</v>
      </c>
      <c r="C12" s="157" t="s">
        <v>166</v>
      </c>
    </row>
    <row r="13" spans="2:11" ht="21" customHeight="1" x14ac:dyDescent="0.2">
      <c r="B13" s="156" t="s">
        <v>149</v>
      </c>
      <c r="C13" s="157" t="s">
        <v>140</v>
      </c>
      <c r="E13" s="154" t="s">
        <v>156</v>
      </c>
    </row>
    <row r="14" spans="2:11" ht="21" customHeight="1" x14ac:dyDescent="0.2">
      <c r="B14" s="156" t="s">
        <v>150</v>
      </c>
      <c r="C14" s="157" t="s">
        <v>141</v>
      </c>
      <c r="E14" s="154" t="s">
        <v>156</v>
      </c>
    </row>
    <row r="15" spans="2:11" ht="36" customHeight="1" x14ac:dyDescent="0.2">
      <c r="B15" s="156" t="s">
        <v>151</v>
      </c>
      <c r="C15" s="162" t="s">
        <v>158</v>
      </c>
      <c r="D15" s="162"/>
      <c r="E15" s="162"/>
      <c r="F15" s="162"/>
      <c r="G15" s="162"/>
      <c r="H15" s="162"/>
      <c r="I15" s="162"/>
      <c r="J15" s="162"/>
      <c r="K15" s="162"/>
    </row>
    <row r="16" spans="2:11" ht="36" customHeight="1" x14ac:dyDescent="0.2">
      <c r="B16" s="156" t="s">
        <v>152</v>
      </c>
      <c r="C16" s="163" t="s">
        <v>169</v>
      </c>
      <c r="D16" s="163"/>
      <c r="E16" s="163"/>
      <c r="F16" s="163"/>
      <c r="G16" s="163"/>
      <c r="H16" s="163"/>
      <c r="I16" s="163"/>
      <c r="J16" s="163"/>
      <c r="K16" s="163"/>
    </row>
    <row r="17" spans="2:14" ht="142.9" customHeight="1" x14ac:dyDescent="0.2">
      <c r="B17" s="161" t="s">
        <v>161</v>
      </c>
      <c r="C17" s="163" t="s">
        <v>162</v>
      </c>
      <c r="D17" s="163"/>
      <c r="E17" s="163"/>
      <c r="F17" s="163"/>
      <c r="G17" s="163"/>
      <c r="H17" s="163"/>
      <c r="I17" s="163"/>
      <c r="J17" s="163"/>
      <c r="K17" s="163"/>
      <c r="L17" s="163"/>
      <c r="M17" s="163"/>
      <c r="N17" s="163"/>
    </row>
    <row r="18" spans="2:14" ht="24" customHeight="1" x14ac:dyDescent="0.2">
      <c r="B18" s="158" t="s">
        <v>171</v>
      </c>
    </row>
    <row r="19" spans="2:14" ht="24" customHeight="1" x14ac:dyDescent="0.2">
      <c r="B19" s="158" t="s">
        <v>165</v>
      </c>
    </row>
    <row r="20" spans="2:14" ht="24" customHeight="1" x14ac:dyDescent="0.2">
      <c r="B20" s="158"/>
    </row>
    <row r="22" spans="2:14" x14ac:dyDescent="0.2">
      <c r="C22" s="154" t="s">
        <v>138</v>
      </c>
    </row>
    <row r="24" spans="2:14" x14ac:dyDescent="0.2">
      <c r="C24" s="154" t="s">
        <v>142</v>
      </c>
    </row>
    <row r="26" spans="2:14" x14ac:dyDescent="0.2">
      <c r="C26" s="154" t="s">
        <v>163</v>
      </c>
    </row>
    <row r="28" spans="2:14" x14ac:dyDescent="0.2">
      <c r="C28" s="154" t="s">
        <v>164</v>
      </c>
    </row>
  </sheetData>
  <mergeCells count="3">
    <mergeCell ref="C15:K15"/>
    <mergeCell ref="C16:K16"/>
    <mergeCell ref="C17:N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T36"/>
  <sheetViews>
    <sheetView zoomScaleNormal="85" workbookViewId="0">
      <pane ySplit="3" topLeftCell="A4" activePane="bottomLeft" state="frozen"/>
      <selection activeCell="E26" sqref="E26"/>
      <selection pane="bottomLeft" activeCell="A4" sqref="A4:S4"/>
    </sheetView>
  </sheetViews>
  <sheetFormatPr defaultRowHeight="12.75" x14ac:dyDescent="0.2"/>
  <cols>
    <col min="1" max="1" width="2.7109375" style="3" customWidth="1"/>
    <col min="2" max="2" width="20.7109375" customWidth="1"/>
    <col min="3" max="3" width="9.7109375" style="3" customWidth="1"/>
    <col min="4" max="4" width="10.7109375" style="3" customWidth="1"/>
    <col min="5" max="6" width="9.42578125" style="3" customWidth="1"/>
    <col min="7" max="8" width="10.7109375" style="3" customWidth="1"/>
    <col min="9" max="9" width="8.7109375" style="3" customWidth="1"/>
    <col min="10" max="10" width="9.7109375" style="3" customWidth="1"/>
    <col min="11" max="11" width="11.5703125" style="3" customWidth="1"/>
    <col min="12" max="12" width="11.28515625" customWidth="1"/>
    <col min="13" max="13" width="9.28515625" customWidth="1"/>
    <col min="14" max="15" width="9.7109375" customWidth="1"/>
    <col min="16" max="16" width="13" hidden="1" customWidth="1"/>
    <col min="17" max="17" width="6.7109375" hidden="1" customWidth="1"/>
    <col min="18" max="18" width="14.28515625" style="142" customWidth="1"/>
    <col min="19" max="19" width="5.7109375" hidden="1" customWidth="1"/>
  </cols>
  <sheetData>
    <row r="1" spans="1:20" ht="15.75" x14ac:dyDescent="0.25">
      <c r="A1" s="164"/>
      <c r="B1" s="165"/>
      <c r="C1" s="121"/>
      <c r="D1" s="121"/>
      <c r="E1" s="121"/>
      <c r="F1" s="122"/>
      <c r="G1" s="121"/>
      <c r="H1" s="121"/>
      <c r="I1" s="121"/>
      <c r="J1" s="121"/>
      <c r="K1" s="121"/>
      <c r="L1" s="123"/>
      <c r="M1" s="123"/>
      <c r="N1" s="166" t="s">
        <v>1</v>
      </c>
      <c r="O1" s="166"/>
      <c r="P1" s="167"/>
      <c r="Q1" s="167"/>
      <c r="R1" s="167"/>
      <c r="S1" s="79"/>
    </row>
    <row r="2" spans="1:20" ht="38.25" x14ac:dyDescent="0.2">
      <c r="A2" s="15"/>
      <c r="B2" s="6"/>
      <c r="C2" s="9" t="s">
        <v>6</v>
      </c>
      <c r="D2" s="9" t="s">
        <v>7</v>
      </c>
      <c r="E2" s="9" t="s">
        <v>8</v>
      </c>
      <c r="F2" s="9" t="s">
        <v>9</v>
      </c>
      <c r="G2" s="9" t="s">
        <v>10</v>
      </c>
      <c r="H2" s="9" t="s">
        <v>22</v>
      </c>
      <c r="I2" s="9" t="s">
        <v>11</v>
      </c>
      <c r="J2" s="9" t="s">
        <v>13</v>
      </c>
      <c r="K2" s="9" t="s">
        <v>14</v>
      </c>
      <c r="L2" s="9" t="s">
        <v>15</v>
      </c>
      <c r="M2" s="9"/>
      <c r="N2" s="10" t="s">
        <v>16</v>
      </c>
      <c r="O2" s="10"/>
      <c r="P2" s="9" t="s">
        <v>17</v>
      </c>
      <c r="Q2" s="9" t="s">
        <v>20</v>
      </c>
      <c r="R2" s="138" t="s">
        <v>21</v>
      </c>
      <c r="S2" s="80" t="s">
        <v>26</v>
      </c>
    </row>
    <row r="3" spans="1:20" s="2" customFormat="1" ht="43.15" customHeight="1" x14ac:dyDescent="0.2">
      <c r="A3" s="81" t="s">
        <v>2</v>
      </c>
      <c r="B3" s="8" t="s">
        <v>119</v>
      </c>
      <c r="C3" s="7" t="s">
        <v>117</v>
      </c>
      <c r="D3" s="7" t="s">
        <v>118</v>
      </c>
      <c r="E3" s="7" t="s">
        <v>27</v>
      </c>
      <c r="F3" s="7" t="s">
        <v>28</v>
      </c>
      <c r="G3" s="7" t="s">
        <v>57</v>
      </c>
      <c r="H3" s="7" t="s">
        <v>111</v>
      </c>
      <c r="I3" s="7" t="s">
        <v>24</v>
      </c>
      <c r="J3" s="7" t="s">
        <v>112</v>
      </c>
      <c r="K3" s="7" t="s">
        <v>113</v>
      </c>
      <c r="L3" s="7" t="s">
        <v>5</v>
      </c>
      <c r="M3" s="7" t="s">
        <v>53</v>
      </c>
      <c r="N3" s="7" t="s">
        <v>12</v>
      </c>
      <c r="O3" s="7" t="s">
        <v>54</v>
      </c>
      <c r="P3" s="7" t="s">
        <v>0</v>
      </c>
      <c r="Q3" s="7" t="s">
        <v>18</v>
      </c>
      <c r="R3" s="139" t="s">
        <v>19</v>
      </c>
      <c r="S3" s="82" t="s">
        <v>25</v>
      </c>
      <c r="T3" s="151" t="s">
        <v>146</v>
      </c>
    </row>
    <row r="4" spans="1:20" ht="18.600000000000001" customHeight="1" x14ac:dyDescent="0.2">
      <c r="A4" s="168" t="s">
        <v>107</v>
      </c>
      <c r="B4" s="169"/>
      <c r="C4" s="169"/>
      <c r="D4" s="169"/>
      <c r="E4" s="169"/>
      <c r="F4" s="169"/>
      <c r="G4" s="169"/>
      <c r="H4" s="169"/>
      <c r="I4" s="169"/>
      <c r="J4" s="169"/>
      <c r="K4" s="169"/>
      <c r="L4" s="169"/>
      <c r="M4" s="169"/>
      <c r="N4" s="169"/>
      <c r="O4" s="169"/>
      <c r="P4" s="169"/>
      <c r="Q4" s="169"/>
      <c r="R4" s="169"/>
      <c r="S4" s="170"/>
    </row>
    <row r="5" spans="1:20" ht="25.5" customHeight="1" x14ac:dyDescent="0.2">
      <c r="A5" s="83">
        <v>1</v>
      </c>
      <c r="B5" s="11" t="s">
        <v>120</v>
      </c>
      <c r="C5" s="11"/>
      <c r="D5" s="11"/>
      <c r="E5" s="4" t="str">
        <f t="shared" ref="E5:E13" si="0">IF(AND(C5&gt;0,D5&gt;0),NETWORKDAYS(C5,D5,$P$1),"")</f>
        <v/>
      </c>
      <c r="F5" s="4">
        <f t="shared" ref="F5:F19" si="1">IF(C5&gt;$P$1,0,IF(D5&lt;$P$1,E5,NETWORKDAYS(C5,$P$1)))</f>
        <v>0</v>
      </c>
      <c r="G5" s="12"/>
      <c r="H5" s="13" t="e">
        <f t="shared" ref="H5:H20" si="2">ROUND(G5*(F5/E5),0)</f>
        <v>#VALUE!</v>
      </c>
      <c r="I5" s="14"/>
      <c r="J5" s="13">
        <f>ROUND(G5*I5,0)</f>
        <v>0</v>
      </c>
      <c r="K5" s="12"/>
      <c r="L5" s="146">
        <f t="shared" ref="L5:L20" si="3">J5-K5</f>
        <v>0</v>
      </c>
      <c r="M5" s="130" t="e">
        <f t="shared" ref="M5:M21" si="4">K5/G5</f>
        <v>#DIV/0!</v>
      </c>
      <c r="N5" s="13" t="e">
        <f t="shared" ref="N5:N10" si="5">J5-H5</f>
        <v>#VALUE!</v>
      </c>
      <c r="O5" s="5" t="e">
        <f>N5/G5</f>
        <v>#VALUE!</v>
      </c>
      <c r="P5" s="128" t="e">
        <f t="shared" ref="P5:P21" si="6">K5+(G5-J5)/Q5</f>
        <v>#VALUE!</v>
      </c>
      <c r="Q5" s="78" t="str">
        <f t="shared" ref="Q5:Q11" si="7">IF(K5&gt;0,J5/K5,"")</f>
        <v/>
      </c>
      <c r="R5" s="140" t="e">
        <f t="shared" ref="R5:R21" si="8">IF(H5&gt;0,J5/H5,"")</f>
        <v>#VALUE!</v>
      </c>
      <c r="S5" s="84"/>
    </row>
    <row r="6" spans="1:20" ht="25.9" customHeight="1" x14ac:dyDescent="0.2">
      <c r="A6" s="83">
        <v>2</v>
      </c>
      <c r="B6" s="11" t="s">
        <v>121</v>
      </c>
      <c r="C6" s="11"/>
      <c r="D6" s="11"/>
      <c r="E6" s="4" t="str">
        <f t="shared" si="0"/>
        <v/>
      </c>
      <c r="F6" s="4">
        <f t="shared" si="1"/>
        <v>0</v>
      </c>
      <c r="G6" s="12"/>
      <c r="H6" s="13" t="e">
        <f t="shared" si="2"/>
        <v>#VALUE!</v>
      </c>
      <c r="I6" s="14"/>
      <c r="J6" s="13">
        <f t="shared" ref="J6:J20" si="9">ROUND(G6*I6,0)</f>
        <v>0</v>
      </c>
      <c r="K6" s="12"/>
      <c r="L6" s="146">
        <f t="shared" si="3"/>
        <v>0</v>
      </c>
      <c r="M6" s="130" t="e">
        <f t="shared" si="4"/>
        <v>#DIV/0!</v>
      </c>
      <c r="N6" s="13" t="e">
        <f t="shared" si="5"/>
        <v>#VALUE!</v>
      </c>
      <c r="O6" s="5" t="e">
        <f t="shared" ref="O6:O20" si="10">N6/G6</f>
        <v>#VALUE!</v>
      </c>
      <c r="P6" s="128" t="e">
        <f t="shared" si="6"/>
        <v>#VALUE!</v>
      </c>
      <c r="Q6" s="78" t="str">
        <f t="shared" si="7"/>
        <v/>
      </c>
      <c r="R6" s="140" t="e">
        <f t="shared" si="8"/>
        <v>#VALUE!</v>
      </c>
      <c r="S6" s="84"/>
    </row>
    <row r="7" spans="1:20" ht="25.5" customHeight="1" x14ac:dyDescent="0.2">
      <c r="A7" s="83">
        <v>4</v>
      </c>
      <c r="B7" s="11" t="s">
        <v>122</v>
      </c>
      <c r="C7" s="11"/>
      <c r="D7" s="11"/>
      <c r="E7" s="4" t="str">
        <f t="shared" si="0"/>
        <v/>
      </c>
      <c r="F7" s="4">
        <f t="shared" si="1"/>
        <v>0</v>
      </c>
      <c r="G7" s="12"/>
      <c r="H7" s="13" t="e">
        <f t="shared" si="2"/>
        <v>#VALUE!</v>
      </c>
      <c r="I7" s="14"/>
      <c r="J7" s="13">
        <f t="shared" si="9"/>
        <v>0</v>
      </c>
      <c r="K7" s="12"/>
      <c r="L7" s="146">
        <f t="shared" si="3"/>
        <v>0</v>
      </c>
      <c r="M7" s="130" t="e">
        <f t="shared" si="4"/>
        <v>#DIV/0!</v>
      </c>
      <c r="N7" s="13" t="e">
        <f>J7-H7</f>
        <v>#VALUE!</v>
      </c>
      <c r="O7" s="5" t="e">
        <f>N7/G7</f>
        <v>#VALUE!</v>
      </c>
      <c r="P7" s="128" t="e">
        <f t="shared" si="6"/>
        <v>#VALUE!</v>
      </c>
      <c r="Q7" s="78" t="str">
        <f t="shared" si="7"/>
        <v/>
      </c>
      <c r="R7" s="140" t="e">
        <f t="shared" si="8"/>
        <v>#VALUE!</v>
      </c>
      <c r="S7" s="84"/>
    </row>
    <row r="8" spans="1:20" ht="25.5" customHeight="1" x14ac:dyDescent="0.2">
      <c r="A8" s="83">
        <v>3</v>
      </c>
      <c r="B8" s="11" t="s">
        <v>123</v>
      </c>
      <c r="C8" s="11"/>
      <c r="D8" s="11"/>
      <c r="E8" s="4" t="str">
        <f t="shared" si="0"/>
        <v/>
      </c>
      <c r="F8" s="4">
        <f t="shared" si="1"/>
        <v>0</v>
      </c>
      <c r="G8" s="12"/>
      <c r="H8" s="13" t="e">
        <f t="shared" si="2"/>
        <v>#VALUE!</v>
      </c>
      <c r="I8" s="14"/>
      <c r="J8" s="13">
        <f t="shared" si="9"/>
        <v>0</v>
      </c>
      <c r="K8" s="12"/>
      <c r="L8" s="146">
        <f t="shared" si="3"/>
        <v>0</v>
      </c>
      <c r="M8" s="130" t="e">
        <f t="shared" si="4"/>
        <v>#DIV/0!</v>
      </c>
      <c r="N8" s="13" t="e">
        <f t="shared" si="5"/>
        <v>#VALUE!</v>
      </c>
      <c r="O8" s="5" t="e">
        <f t="shared" si="10"/>
        <v>#VALUE!</v>
      </c>
      <c r="P8" s="128" t="e">
        <f t="shared" si="6"/>
        <v>#VALUE!</v>
      </c>
      <c r="Q8" s="78" t="str">
        <f t="shared" si="7"/>
        <v/>
      </c>
      <c r="R8" s="140" t="e">
        <f t="shared" si="8"/>
        <v>#VALUE!</v>
      </c>
      <c r="S8" s="84"/>
    </row>
    <row r="9" spans="1:20" ht="25.5" customHeight="1" x14ac:dyDescent="0.2">
      <c r="A9" s="83">
        <v>5</v>
      </c>
      <c r="B9" s="11" t="s">
        <v>124</v>
      </c>
      <c r="C9" s="11"/>
      <c r="D9" s="11"/>
      <c r="E9" s="4" t="str">
        <f t="shared" si="0"/>
        <v/>
      </c>
      <c r="F9" s="4">
        <f t="shared" si="1"/>
        <v>0</v>
      </c>
      <c r="G9" s="12"/>
      <c r="H9" s="13" t="e">
        <f t="shared" si="2"/>
        <v>#VALUE!</v>
      </c>
      <c r="I9" s="14"/>
      <c r="J9" s="13">
        <f t="shared" si="9"/>
        <v>0</v>
      </c>
      <c r="K9" s="12"/>
      <c r="L9" s="146">
        <f t="shared" si="3"/>
        <v>0</v>
      </c>
      <c r="M9" s="130" t="e">
        <f t="shared" si="4"/>
        <v>#DIV/0!</v>
      </c>
      <c r="N9" s="13" t="e">
        <f>J9-H9</f>
        <v>#VALUE!</v>
      </c>
      <c r="O9" s="5" t="e">
        <f>N9/G9</f>
        <v>#VALUE!</v>
      </c>
      <c r="P9" s="128" t="e">
        <f t="shared" si="6"/>
        <v>#VALUE!</v>
      </c>
      <c r="Q9" s="78" t="str">
        <f t="shared" si="7"/>
        <v/>
      </c>
      <c r="R9" s="140" t="e">
        <f t="shared" si="8"/>
        <v>#VALUE!</v>
      </c>
      <c r="S9" s="84"/>
    </row>
    <row r="10" spans="1:20" ht="25.5" customHeight="1" x14ac:dyDescent="0.2">
      <c r="A10" s="83">
        <v>6</v>
      </c>
      <c r="B10" s="11" t="s">
        <v>125</v>
      </c>
      <c r="C10" s="11"/>
      <c r="D10" s="11"/>
      <c r="E10" s="4" t="str">
        <f t="shared" si="0"/>
        <v/>
      </c>
      <c r="F10" s="4">
        <f t="shared" si="1"/>
        <v>0</v>
      </c>
      <c r="G10" s="12"/>
      <c r="H10" s="13" t="e">
        <f t="shared" si="2"/>
        <v>#VALUE!</v>
      </c>
      <c r="I10" s="14"/>
      <c r="J10" s="13">
        <f t="shared" si="9"/>
        <v>0</v>
      </c>
      <c r="K10" s="12"/>
      <c r="L10" s="146">
        <f t="shared" si="3"/>
        <v>0</v>
      </c>
      <c r="M10" s="130" t="e">
        <f t="shared" si="4"/>
        <v>#DIV/0!</v>
      </c>
      <c r="N10" s="13" t="e">
        <f t="shared" si="5"/>
        <v>#VALUE!</v>
      </c>
      <c r="O10" s="5" t="e">
        <f t="shared" si="10"/>
        <v>#VALUE!</v>
      </c>
      <c r="P10" s="128" t="e">
        <f t="shared" si="6"/>
        <v>#VALUE!</v>
      </c>
      <c r="Q10" s="78" t="str">
        <f t="shared" si="7"/>
        <v/>
      </c>
      <c r="R10" s="140" t="e">
        <f t="shared" si="8"/>
        <v>#VALUE!</v>
      </c>
      <c r="S10" s="84"/>
    </row>
    <row r="11" spans="1:20" ht="25.5" customHeight="1" x14ac:dyDescent="0.2">
      <c r="A11" s="83">
        <v>7</v>
      </c>
      <c r="B11" s="11" t="s">
        <v>126</v>
      </c>
      <c r="C11" s="11"/>
      <c r="D11" s="11"/>
      <c r="E11" s="4" t="str">
        <f t="shared" si="0"/>
        <v/>
      </c>
      <c r="F11" s="4">
        <f t="shared" si="1"/>
        <v>0</v>
      </c>
      <c r="G11" s="12"/>
      <c r="H11" s="13" t="e">
        <f t="shared" si="2"/>
        <v>#VALUE!</v>
      </c>
      <c r="I11" s="14"/>
      <c r="J11" s="13">
        <f t="shared" si="9"/>
        <v>0</v>
      </c>
      <c r="K11" s="12"/>
      <c r="L11" s="146">
        <f t="shared" si="3"/>
        <v>0</v>
      </c>
      <c r="M11" s="130" t="e">
        <f t="shared" si="4"/>
        <v>#DIV/0!</v>
      </c>
      <c r="N11" s="13" t="e">
        <f>J11-H11</f>
        <v>#VALUE!</v>
      </c>
      <c r="O11" s="5" t="e">
        <f>N11/G11</f>
        <v>#VALUE!</v>
      </c>
      <c r="P11" s="128" t="e">
        <f t="shared" si="6"/>
        <v>#VALUE!</v>
      </c>
      <c r="Q11" s="78" t="str">
        <f t="shared" si="7"/>
        <v/>
      </c>
      <c r="R11" s="140" t="e">
        <f t="shared" si="8"/>
        <v>#VALUE!</v>
      </c>
      <c r="S11" s="84"/>
    </row>
    <row r="12" spans="1:20" ht="25.5" customHeight="1" x14ac:dyDescent="0.2">
      <c r="A12" s="83">
        <v>8</v>
      </c>
      <c r="B12" s="11" t="s">
        <v>127</v>
      </c>
      <c r="C12" s="11"/>
      <c r="D12" s="11"/>
      <c r="E12" s="4" t="str">
        <f t="shared" si="0"/>
        <v/>
      </c>
      <c r="F12" s="4">
        <f t="shared" si="1"/>
        <v>0</v>
      </c>
      <c r="G12" s="12"/>
      <c r="H12" s="13" t="e">
        <f t="shared" si="2"/>
        <v>#VALUE!</v>
      </c>
      <c r="I12" s="14"/>
      <c r="J12" s="13">
        <f t="shared" si="9"/>
        <v>0</v>
      </c>
      <c r="K12" s="12"/>
      <c r="L12" s="146">
        <f t="shared" si="3"/>
        <v>0</v>
      </c>
      <c r="M12" s="130" t="e">
        <f t="shared" si="4"/>
        <v>#DIV/0!</v>
      </c>
      <c r="N12" s="13" t="e">
        <f>J12-H12</f>
        <v>#VALUE!</v>
      </c>
      <c r="O12" s="5" t="e">
        <f>N12/G12</f>
        <v>#VALUE!</v>
      </c>
      <c r="P12" s="128" t="e">
        <f t="shared" si="6"/>
        <v>#VALUE!</v>
      </c>
      <c r="Q12" s="78" t="str">
        <f>IF(K12&gt;0,J12/K12,"")</f>
        <v/>
      </c>
      <c r="R12" s="140" t="e">
        <f t="shared" si="8"/>
        <v>#VALUE!</v>
      </c>
      <c r="S12" s="84"/>
    </row>
    <row r="13" spans="1:20" ht="25.5" customHeight="1" x14ac:dyDescent="0.2">
      <c r="A13" s="83">
        <v>9</v>
      </c>
      <c r="B13" s="11" t="s">
        <v>128</v>
      </c>
      <c r="C13" s="11"/>
      <c r="D13" s="11"/>
      <c r="E13" s="4" t="str">
        <f t="shared" si="0"/>
        <v/>
      </c>
      <c r="F13" s="4">
        <f t="shared" si="1"/>
        <v>0</v>
      </c>
      <c r="G13" s="12"/>
      <c r="H13" s="13" t="e">
        <f t="shared" si="2"/>
        <v>#VALUE!</v>
      </c>
      <c r="I13" s="14"/>
      <c r="J13" s="13">
        <f t="shared" si="9"/>
        <v>0</v>
      </c>
      <c r="K13" s="12"/>
      <c r="L13" s="146">
        <f t="shared" si="3"/>
        <v>0</v>
      </c>
      <c r="M13" s="130" t="e">
        <f t="shared" si="4"/>
        <v>#DIV/0!</v>
      </c>
      <c r="N13" s="13" t="e">
        <f t="shared" ref="N13:N20" si="11">J13-H13</f>
        <v>#VALUE!</v>
      </c>
      <c r="O13" s="5" t="e">
        <f t="shared" si="10"/>
        <v>#VALUE!</v>
      </c>
      <c r="P13" s="128" t="e">
        <f t="shared" si="6"/>
        <v>#VALUE!</v>
      </c>
      <c r="Q13" s="78" t="str">
        <f t="shared" ref="Q13:Q20" si="12">IF(K13&gt;0,J13/K13,"")</f>
        <v/>
      </c>
      <c r="R13" s="140" t="e">
        <f t="shared" si="8"/>
        <v>#VALUE!</v>
      </c>
      <c r="S13" s="84"/>
    </row>
    <row r="14" spans="1:20" ht="25.5" customHeight="1" x14ac:dyDescent="0.2">
      <c r="A14" s="83">
        <v>10</v>
      </c>
      <c r="B14" s="11" t="s">
        <v>129</v>
      </c>
      <c r="C14" s="11"/>
      <c r="D14" s="11"/>
      <c r="E14" s="4" t="str">
        <f t="shared" ref="E14:E20" si="13">IF(AND(C14&gt;0,D14&gt;0),NETWORKDAYS(C14,D14),"")</f>
        <v/>
      </c>
      <c r="F14" s="4">
        <f t="shared" si="1"/>
        <v>0</v>
      </c>
      <c r="G14" s="12"/>
      <c r="H14" s="13" t="e">
        <f t="shared" si="2"/>
        <v>#VALUE!</v>
      </c>
      <c r="I14" s="14"/>
      <c r="J14" s="13">
        <f t="shared" si="9"/>
        <v>0</v>
      </c>
      <c r="K14" s="12"/>
      <c r="L14" s="146">
        <f t="shared" si="3"/>
        <v>0</v>
      </c>
      <c r="M14" s="130" t="e">
        <f t="shared" si="4"/>
        <v>#DIV/0!</v>
      </c>
      <c r="N14" s="13" t="e">
        <f>J14-H14</f>
        <v>#VALUE!</v>
      </c>
      <c r="O14" s="5" t="e">
        <f>N14/G14</f>
        <v>#VALUE!</v>
      </c>
      <c r="P14" s="128" t="e">
        <f t="shared" si="6"/>
        <v>#VALUE!</v>
      </c>
      <c r="Q14" s="78" t="str">
        <f>IF(K14&gt;0,J14/K14,"")</f>
        <v/>
      </c>
      <c r="R14" s="140" t="e">
        <f t="shared" si="8"/>
        <v>#VALUE!</v>
      </c>
      <c r="S14" s="84"/>
    </row>
    <row r="15" spans="1:20" ht="25.5" customHeight="1" x14ac:dyDescent="0.2">
      <c r="A15" s="83">
        <v>11</v>
      </c>
      <c r="B15" s="11" t="s">
        <v>130</v>
      </c>
      <c r="C15" s="11"/>
      <c r="D15" s="11"/>
      <c r="E15" s="4" t="str">
        <f t="shared" si="13"/>
        <v/>
      </c>
      <c r="F15" s="4">
        <f t="shared" si="1"/>
        <v>0</v>
      </c>
      <c r="G15" s="12"/>
      <c r="H15" s="13" t="e">
        <f t="shared" si="2"/>
        <v>#VALUE!</v>
      </c>
      <c r="I15" s="14"/>
      <c r="J15" s="13">
        <f t="shared" si="9"/>
        <v>0</v>
      </c>
      <c r="K15" s="12"/>
      <c r="L15" s="146">
        <f t="shared" si="3"/>
        <v>0</v>
      </c>
      <c r="M15" s="130" t="e">
        <f t="shared" si="4"/>
        <v>#DIV/0!</v>
      </c>
      <c r="N15" s="13" t="e">
        <f>J15-H15</f>
        <v>#VALUE!</v>
      </c>
      <c r="O15" s="5" t="e">
        <f>N15/G15</f>
        <v>#VALUE!</v>
      </c>
      <c r="P15" s="128" t="e">
        <f t="shared" si="6"/>
        <v>#VALUE!</v>
      </c>
      <c r="Q15" s="78" t="str">
        <f>IF(K15&gt;0,J15/K15,"")</f>
        <v/>
      </c>
      <c r="R15" s="140" t="e">
        <f t="shared" si="8"/>
        <v>#VALUE!</v>
      </c>
      <c r="S15" s="84"/>
    </row>
    <row r="16" spans="1:20" ht="25.5" customHeight="1" x14ac:dyDescent="0.2">
      <c r="A16" s="83">
        <v>12</v>
      </c>
      <c r="B16" s="11" t="s">
        <v>131</v>
      </c>
      <c r="C16" s="11"/>
      <c r="D16" s="11"/>
      <c r="E16" s="4" t="str">
        <f t="shared" si="13"/>
        <v/>
      </c>
      <c r="F16" s="4">
        <f t="shared" si="1"/>
        <v>0</v>
      </c>
      <c r="G16" s="12"/>
      <c r="H16" s="13" t="e">
        <f t="shared" si="2"/>
        <v>#VALUE!</v>
      </c>
      <c r="I16" s="14"/>
      <c r="J16" s="13">
        <f t="shared" si="9"/>
        <v>0</v>
      </c>
      <c r="K16" s="12"/>
      <c r="L16" s="146">
        <f t="shared" si="3"/>
        <v>0</v>
      </c>
      <c r="M16" s="130" t="e">
        <f t="shared" si="4"/>
        <v>#DIV/0!</v>
      </c>
      <c r="N16" s="13" t="e">
        <f t="shared" si="11"/>
        <v>#VALUE!</v>
      </c>
      <c r="O16" s="5" t="e">
        <f t="shared" si="10"/>
        <v>#VALUE!</v>
      </c>
      <c r="P16" s="128" t="e">
        <f t="shared" si="6"/>
        <v>#VALUE!</v>
      </c>
      <c r="Q16" s="78" t="str">
        <f t="shared" si="12"/>
        <v/>
      </c>
      <c r="R16" s="140" t="e">
        <f t="shared" si="8"/>
        <v>#VALUE!</v>
      </c>
      <c r="S16" s="84"/>
    </row>
    <row r="17" spans="1:20" ht="25.5" customHeight="1" x14ac:dyDescent="0.2">
      <c r="A17" s="83">
        <v>13</v>
      </c>
      <c r="B17" s="11" t="s">
        <v>132</v>
      </c>
      <c r="C17" s="11"/>
      <c r="D17" s="11"/>
      <c r="E17" s="4" t="str">
        <f t="shared" si="13"/>
        <v/>
      </c>
      <c r="F17" s="4">
        <f t="shared" si="1"/>
        <v>0</v>
      </c>
      <c r="G17" s="12"/>
      <c r="H17" s="13" t="e">
        <f t="shared" si="2"/>
        <v>#VALUE!</v>
      </c>
      <c r="I17" s="14"/>
      <c r="J17" s="13">
        <f t="shared" si="9"/>
        <v>0</v>
      </c>
      <c r="K17" s="12"/>
      <c r="L17" s="146">
        <f t="shared" si="3"/>
        <v>0</v>
      </c>
      <c r="M17" s="130" t="e">
        <f t="shared" si="4"/>
        <v>#DIV/0!</v>
      </c>
      <c r="N17" s="13" t="e">
        <f t="shared" si="11"/>
        <v>#VALUE!</v>
      </c>
      <c r="O17" s="5" t="e">
        <f t="shared" si="10"/>
        <v>#VALUE!</v>
      </c>
      <c r="P17" s="128" t="e">
        <f t="shared" si="6"/>
        <v>#VALUE!</v>
      </c>
      <c r="Q17" s="78" t="str">
        <f t="shared" si="12"/>
        <v/>
      </c>
      <c r="R17" s="140" t="e">
        <f t="shared" si="8"/>
        <v>#VALUE!</v>
      </c>
      <c r="S17" s="84"/>
    </row>
    <row r="18" spans="1:20" ht="25.5" customHeight="1" x14ac:dyDescent="0.2">
      <c r="A18" s="83">
        <v>14</v>
      </c>
      <c r="B18" s="11" t="s">
        <v>133</v>
      </c>
      <c r="C18" s="11"/>
      <c r="D18" s="11"/>
      <c r="E18" s="4" t="str">
        <f t="shared" si="13"/>
        <v/>
      </c>
      <c r="F18" s="4">
        <f t="shared" si="1"/>
        <v>0</v>
      </c>
      <c r="G18" s="12"/>
      <c r="H18" s="13" t="e">
        <f t="shared" si="2"/>
        <v>#VALUE!</v>
      </c>
      <c r="I18" s="14"/>
      <c r="J18" s="13">
        <f t="shared" si="9"/>
        <v>0</v>
      </c>
      <c r="K18" s="12"/>
      <c r="L18" s="146">
        <f t="shared" si="3"/>
        <v>0</v>
      </c>
      <c r="M18" s="130" t="e">
        <f t="shared" si="4"/>
        <v>#DIV/0!</v>
      </c>
      <c r="N18" s="13" t="e">
        <f>J18-H18</f>
        <v>#VALUE!</v>
      </c>
      <c r="O18" s="5" t="e">
        <f>N18/G18</f>
        <v>#VALUE!</v>
      </c>
      <c r="P18" s="128" t="e">
        <f t="shared" si="6"/>
        <v>#VALUE!</v>
      </c>
      <c r="Q18" s="78" t="str">
        <f>IF(K18&gt;0,J18/K18,"")</f>
        <v/>
      </c>
      <c r="R18" s="140" t="e">
        <f t="shared" si="8"/>
        <v>#VALUE!</v>
      </c>
      <c r="S18" s="85"/>
    </row>
    <row r="19" spans="1:20" ht="25.5" customHeight="1" x14ac:dyDescent="0.2">
      <c r="A19" s="83">
        <v>15</v>
      </c>
      <c r="B19" s="11" t="s">
        <v>134</v>
      </c>
      <c r="C19" s="11"/>
      <c r="D19" s="11"/>
      <c r="E19" s="4" t="str">
        <f t="shared" si="13"/>
        <v/>
      </c>
      <c r="F19" s="4">
        <f t="shared" si="1"/>
        <v>0</v>
      </c>
      <c r="G19" s="12"/>
      <c r="H19" s="13" t="e">
        <f t="shared" si="2"/>
        <v>#VALUE!</v>
      </c>
      <c r="I19" s="14"/>
      <c r="J19" s="13">
        <f t="shared" si="9"/>
        <v>0</v>
      </c>
      <c r="K19" s="12"/>
      <c r="L19" s="146">
        <f t="shared" si="3"/>
        <v>0</v>
      </c>
      <c r="M19" s="130" t="e">
        <f t="shared" si="4"/>
        <v>#DIV/0!</v>
      </c>
      <c r="N19" s="13" t="e">
        <f t="shared" ref="N19" si="14">J19-H19</f>
        <v>#VALUE!</v>
      </c>
      <c r="O19" s="5" t="e">
        <f t="shared" ref="O19" si="15">N19/G19</f>
        <v>#VALUE!</v>
      </c>
      <c r="P19" s="128" t="e">
        <f t="shared" si="6"/>
        <v>#VALUE!</v>
      </c>
      <c r="Q19" s="78" t="str">
        <f t="shared" ref="Q19" si="16">IF(K19&gt;0,J19/K19,"")</f>
        <v/>
      </c>
      <c r="R19" s="140" t="e">
        <f t="shared" si="8"/>
        <v>#VALUE!</v>
      </c>
      <c r="S19" s="84"/>
    </row>
    <row r="20" spans="1:20" ht="25.5" customHeight="1" thickBot="1" x14ac:dyDescent="0.25">
      <c r="A20" s="83">
        <v>16</v>
      </c>
      <c r="B20" s="11" t="s">
        <v>135</v>
      </c>
      <c r="C20" s="11"/>
      <c r="D20" s="11"/>
      <c r="E20" s="4" t="str">
        <f t="shared" si="13"/>
        <v/>
      </c>
      <c r="F20" s="4">
        <f>IF(C20&gt;$P$1,0,IF(D20&lt;$P$1,E20,NETWORKDAYS(C20,$P$1)))</f>
        <v>0</v>
      </c>
      <c r="G20" s="147"/>
      <c r="H20" s="13" t="e">
        <f t="shared" si="2"/>
        <v>#VALUE!</v>
      </c>
      <c r="I20" s="14"/>
      <c r="J20" s="13">
        <f t="shared" si="9"/>
        <v>0</v>
      </c>
      <c r="K20" s="12"/>
      <c r="L20" s="146">
        <f t="shared" si="3"/>
        <v>0</v>
      </c>
      <c r="M20" s="130" t="e">
        <f t="shared" si="4"/>
        <v>#DIV/0!</v>
      </c>
      <c r="N20" s="13" t="e">
        <f t="shared" si="11"/>
        <v>#VALUE!</v>
      </c>
      <c r="O20" s="5" t="e">
        <f t="shared" si="10"/>
        <v>#VALUE!</v>
      </c>
      <c r="P20" s="128" t="e">
        <f t="shared" si="6"/>
        <v>#VALUE!</v>
      </c>
      <c r="Q20" s="78" t="str">
        <f t="shared" si="12"/>
        <v/>
      </c>
      <c r="R20" s="140" t="e">
        <f t="shared" si="8"/>
        <v>#VALUE!</v>
      </c>
      <c r="S20" s="84"/>
      <c r="T20" s="145" t="s">
        <v>136</v>
      </c>
    </row>
    <row r="21" spans="1:20" ht="25.5" customHeight="1" thickBot="1" x14ac:dyDescent="0.25">
      <c r="A21" s="171" t="s">
        <v>170</v>
      </c>
      <c r="B21" s="172"/>
      <c r="C21" s="137">
        <f>MIN(C5:C20)</f>
        <v>0</v>
      </c>
      <c r="D21" s="137">
        <f>MAX(D5:D20)</f>
        <v>0</v>
      </c>
      <c r="E21" s="132" t="str">
        <f>IF(AND(C21&gt;0,D21&gt;0),NETWORKDAYS(C21,D21,$P$1),"")</f>
        <v/>
      </c>
      <c r="F21" s="132">
        <f>IF(C21&gt;$P$1,0,IF(D21&lt;$P$1,E21,NETWORKDAYS(C21,$P$1)))</f>
        <v>0</v>
      </c>
      <c r="G21" s="133">
        <f>SUM(G5:G20)</f>
        <v>0</v>
      </c>
      <c r="H21" s="133" t="e">
        <f>SUM(H5:H20)</f>
        <v>#VALUE!</v>
      </c>
      <c r="I21" s="134" t="e">
        <f>J21/H21</f>
        <v>#VALUE!</v>
      </c>
      <c r="J21" s="133">
        <f>SUM(J5:J20)</f>
        <v>0</v>
      </c>
      <c r="K21" s="133">
        <f>SUM(K5:K20)</f>
        <v>0</v>
      </c>
      <c r="L21" s="133">
        <f>SUM(L5:L20)</f>
        <v>0</v>
      </c>
      <c r="M21" s="134" t="e">
        <f t="shared" si="4"/>
        <v>#DIV/0!</v>
      </c>
      <c r="N21" s="133" t="e">
        <f>J21-H21</f>
        <v>#VALUE!</v>
      </c>
      <c r="O21" s="135" t="e">
        <f>N21/G21</f>
        <v>#VALUE!</v>
      </c>
      <c r="P21" s="136" t="e">
        <f t="shared" si="6"/>
        <v>#VALUE!</v>
      </c>
      <c r="Q21" s="134" t="str">
        <f>IF(K21&gt;0,J21/K21,"")</f>
        <v/>
      </c>
      <c r="R21" s="141" t="e">
        <f t="shared" si="8"/>
        <v>#VALUE!</v>
      </c>
      <c r="S21" s="131"/>
    </row>
    <row r="24" spans="1:20" x14ac:dyDescent="0.2">
      <c r="B24" t="s">
        <v>4</v>
      </c>
    </row>
    <row r="25" spans="1:20" x14ac:dyDescent="0.2">
      <c r="B25" s="144"/>
    </row>
    <row r="26" spans="1:20" x14ac:dyDescent="0.2">
      <c r="B26" s="144"/>
    </row>
    <row r="27" spans="1:20" x14ac:dyDescent="0.2">
      <c r="B27" s="144"/>
    </row>
    <row r="28" spans="1:20" x14ac:dyDescent="0.2">
      <c r="B28" s="144"/>
    </row>
    <row r="29" spans="1:20" x14ac:dyDescent="0.2">
      <c r="B29" s="144"/>
    </row>
    <row r="30" spans="1:20" x14ac:dyDescent="0.2">
      <c r="B30" s="144"/>
    </row>
    <row r="31" spans="1:20" x14ac:dyDescent="0.2">
      <c r="B31" s="144"/>
    </row>
    <row r="32" spans="1:20" x14ac:dyDescent="0.2">
      <c r="B32" s="144"/>
    </row>
    <row r="33" spans="2:2" x14ac:dyDescent="0.2">
      <c r="B33" s="144"/>
    </row>
    <row r="34" spans="2:2" x14ac:dyDescent="0.2">
      <c r="B34" s="144"/>
    </row>
    <row r="35" spans="2:2" x14ac:dyDescent="0.2">
      <c r="B35" s="144"/>
    </row>
    <row r="36" spans="2:2" x14ac:dyDescent="0.2">
      <c r="B36" s="144"/>
    </row>
  </sheetData>
  <protectedRanges>
    <protectedRange algorithmName="SHA-512" hashValue="M9+4Zp3rckO6a72OUEt6xe3lXW0OnDjl8FLr2OM+3f+KusCD8vgp3gfUrpo6gIJ2LrhBorLvhQiej8EgTmbN4A==" saltValue="lF1HGUCRZAsNI+dVfTtS2A==" spinCount="100000" sqref="L1:O1048576" name="Cells L M N O"/>
    <protectedRange algorithmName="SHA-512" hashValue="co6WyszItRllHnt4t7g5j9Gna533ECMIHPs27ScxG+SQctyBwqp0gfUbCl471DclUIRUP+jYUmpsGRNyDVjHzw==" saltValue="I21cc1pcBB7Q/dFcAGkXxQ==" spinCount="100000" sqref="H1:H1048576" name="Cell H"/>
    <protectedRange algorithmName="SHA-512" hashValue="1wigV0KEiflkT9YcKMLCOq+vcv11TXZKDCel6CY8EORtEbrYIrNyH2kX51eFlKvp8CZ9RiB28+1Hx9/Zv3dv5w==" saltValue="6qzQdJ5mDhvcSDYNkxiMKA==" spinCount="100000" sqref="E1:F1048576" name="Columns E and F"/>
    <protectedRange algorithmName="SHA-512" hashValue="35SK1AwRZgtmAdog73dqsKQQMZ0DzJo7Jtk0lOi5qyfJkyxtCZn8AIYEkDG0ArBkWAwxDXKDi6RYEUTgkb2q+A==" saltValue="zdy0bdhqf6QI4/ikDKaCMA==" spinCount="100000" sqref="J1:J1048576" name="Cell J"/>
  </protectedRanges>
  <mergeCells count="5">
    <mergeCell ref="A1:B1"/>
    <mergeCell ref="N1:O1"/>
    <mergeCell ref="P1:R1"/>
    <mergeCell ref="A4:S4"/>
    <mergeCell ref="A21:B21"/>
  </mergeCells>
  <conditionalFormatting sqref="R5:R20">
    <cfRule type="cellIs" dxfId="5" priority="1" stopIfTrue="1" operator="between">
      <formula>0.9</formula>
      <formula>1</formula>
    </cfRule>
    <cfRule type="cellIs" dxfId="4" priority="2" stopIfTrue="1" operator="between">
      <formula>0.8</formula>
      <formula>0.89</formula>
    </cfRule>
    <cfRule type="cellIs" dxfId="3" priority="3" stopIfTrue="1" operator="lessThan">
      <formula>0.8</formula>
    </cfRule>
  </conditionalFormatting>
  <pageMargins left="0.5" right="0.5" top="0.75" bottom="0.75" header="0.5" footer="0.5"/>
  <pageSetup scale="91"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workbookViewId="0">
      <selection activeCell="D3" sqref="D3:J3"/>
    </sheetView>
  </sheetViews>
  <sheetFormatPr defaultRowHeight="12.75" x14ac:dyDescent="0.2"/>
  <cols>
    <col min="1" max="1" width="5.7109375" style="3" customWidth="1"/>
    <col min="2" max="2" width="43.7109375" style="18" customWidth="1"/>
    <col min="3" max="3" width="1.7109375" customWidth="1"/>
    <col min="4" max="4" width="12.7109375" style="75" customWidth="1"/>
    <col min="5" max="5" width="1.7109375" style="76" customWidth="1"/>
    <col min="6" max="6" width="10.7109375" style="3" customWidth="1"/>
    <col min="7" max="7" width="1.7109375" customWidth="1"/>
    <col min="8" max="8" width="9.7109375" customWidth="1"/>
    <col min="9" max="9" width="1.7109375" customWidth="1"/>
    <col min="10" max="10" width="9.7109375" customWidth="1"/>
    <col min="11" max="11" width="1.7109375" customWidth="1"/>
  </cols>
  <sheetData>
    <row r="1" spans="1:16" s="18" customFormat="1" ht="25.5" x14ac:dyDescent="0.2">
      <c r="A1" s="16" t="s">
        <v>29</v>
      </c>
      <c r="B1" s="173"/>
      <c r="C1" s="173"/>
      <c r="D1" s="173"/>
      <c r="E1" s="173"/>
      <c r="F1" s="173"/>
      <c r="G1" s="173"/>
      <c r="H1" s="173"/>
      <c r="I1" s="173"/>
      <c r="J1" s="173"/>
      <c r="K1" s="174"/>
      <c r="L1" s="17"/>
      <c r="M1" s="17"/>
      <c r="N1" s="17"/>
      <c r="O1" s="17"/>
      <c r="P1" s="17"/>
    </row>
    <row r="2" spans="1:16" x14ac:dyDescent="0.2">
      <c r="A2" s="19"/>
      <c r="B2" s="20"/>
      <c r="C2" s="21"/>
      <c r="D2" s="22"/>
      <c r="E2" s="21"/>
      <c r="F2" s="23"/>
      <c r="G2" s="23"/>
      <c r="H2" s="23"/>
      <c r="I2" s="21"/>
      <c r="J2" s="21"/>
      <c r="K2" s="24"/>
      <c r="L2" s="25"/>
      <c r="M2" s="25"/>
      <c r="N2" s="25"/>
      <c r="O2" s="25"/>
      <c r="P2" s="25"/>
    </row>
    <row r="3" spans="1:16" x14ac:dyDescent="0.2">
      <c r="A3" s="26" t="s">
        <v>30</v>
      </c>
      <c r="B3" s="27" t="s">
        <v>31</v>
      </c>
      <c r="C3" s="21"/>
      <c r="D3" s="175" t="s">
        <v>65</v>
      </c>
      <c r="E3" s="176"/>
      <c r="F3" s="176"/>
      <c r="G3" s="176"/>
      <c r="H3" s="176"/>
      <c r="I3" s="176"/>
      <c r="J3" s="177"/>
      <c r="K3" s="24"/>
      <c r="L3" s="25"/>
      <c r="M3" s="25"/>
      <c r="N3" s="25"/>
      <c r="O3" s="25"/>
      <c r="P3" s="25"/>
    </row>
    <row r="4" spans="1:16" x14ac:dyDescent="0.2">
      <c r="A4" s="19"/>
      <c r="B4" s="20"/>
      <c r="C4" s="21"/>
      <c r="D4" s="22"/>
      <c r="E4" s="21"/>
      <c r="F4" s="23"/>
      <c r="G4" s="23"/>
      <c r="H4" s="23"/>
      <c r="I4" s="21"/>
      <c r="J4" s="21"/>
      <c r="K4" s="24"/>
      <c r="L4" s="25"/>
      <c r="M4" s="25"/>
      <c r="N4" s="25"/>
      <c r="O4" s="25"/>
      <c r="P4" s="25"/>
    </row>
    <row r="5" spans="1:16" x14ac:dyDescent="0.2">
      <c r="A5" s="26" t="s">
        <v>32</v>
      </c>
      <c r="B5" s="27" t="s">
        <v>33</v>
      </c>
      <c r="C5" s="28"/>
      <c r="D5" s="29">
        <f>Report!C21</f>
        <v>0</v>
      </c>
      <c r="E5" s="21"/>
      <c r="F5" s="23"/>
      <c r="G5" s="23"/>
      <c r="H5" s="23"/>
      <c r="I5" s="21"/>
      <c r="J5" s="21"/>
      <c r="K5" s="24"/>
      <c r="L5" s="25"/>
      <c r="M5" s="25"/>
      <c r="N5" s="25"/>
      <c r="O5" s="25"/>
      <c r="P5" s="25"/>
    </row>
    <row r="6" spans="1:16" x14ac:dyDescent="0.2">
      <c r="A6" s="19"/>
      <c r="B6" s="20"/>
      <c r="C6" s="21"/>
      <c r="D6" s="30"/>
      <c r="E6" s="21"/>
      <c r="F6" s="23"/>
      <c r="G6" s="23"/>
      <c r="H6" s="23"/>
      <c r="I6" s="21"/>
      <c r="J6" s="21"/>
      <c r="K6" s="24"/>
      <c r="L6" s="25"/>
      <c r="M6" s="25"/>
      <c r="N6" s="25"/>
      <c r="O6" s="25"/>
      <c r="P6" s="25"/>
    </row>
    <row r="7" spans="1:16" ht="12.75" customHeight="1" x14ac:dyDescent="0.2">
      <c r="A7" s="26" t="s">
        <v>34</v>
      </c>
      <c r="B7" s="27" t="s">
        <v>35</v>
      </c>
      <c r="C7" s="28"/>
      <c r="D7" s="29">
        <f>Report!D21</f>
        <v>0</v>
      </c>
      <c r="E7" s="21"/>
      <c r="F7" s="23"/>
      <c r="G7" s="23"/>
      <c r="H7" s="23"/>
      <c r="I7" s="21"/>
      <c r="J7" s="21"/>
      <c r="K7" s="24"/>
      <c r="L7" s="25"/>
      <c r="M7" s="25"/>
      <c r="N7" s="25"/>
      <c r="O7" s="25"/>
      <c r="P7" s="25"/>
    </row>
    <row r="8" spans="1:16" x14ac:dyDescent="0.2">
      <c r="A8" s="19"/>
      <c r="B8" s="20"/>
      <c r="C8" s="21"/>
      <c r="D8" s="30"/>
      <c r="E8" s="21"/>
      <c r="F8" s="23"/>
      <c r="G8" s="23"/>
      <c r="H8" s="23"/>
      <c r="I8" s="21"/>
      <c r="J8" s="21"/>
      <c r="K8" s="24"/>
      <c r="L8" s="25"/>
      <c r="M8" s="25"/>
      <c r="N8" s="25"/>
      <c r="O8" s="25"/>
      <c r="P8" s="25"/>
    </row>
    <row r="9" spans="1:16" ht="25.5" customHeight="1" x14ac:dyDescent="0.2">
      <c r="A9" s="26" t="s">
        <v>36</v>
      </c>
      <c r="B9" s="27" t="s">
        <v>64</v>
      </c>
      <c r="C9" s="21"/>
      <c r="D9" s="31" t="str">
        <f>Report!E21</f>
        <v/>
      </c>
      <c r="E9" s="21"/>
      <c r="F9" s="32" t="s">
        <v>37</v>
      </c>
      <c r="G9" s="23"/>
      <c r="H9" s="23"/>
      <c r="I9" s="21"/>
      <c r="J9" s="21"/>
      <c r="K9" s="24"/>
      <c r="L9" s="25"/>
      <c r="M9" s="25"/>
      <c r="N9" s="25"/>
      <c r="O9" s="25"/>
      <c r="P9" s="25"/>
    </row>
    <row r="10" spans="1:16" x14ac:dyDescent="0.2">
      <c r="A10" s="33"/>
      <c r="B10" s="20"/>
      <c r="C10" s="21"/>
      <c r="D10" s="30"/>
      <c r="E10" s="21"/>
      <c r="F10" s="23"/>
      <c r="G10" s="23"/>
      <c r="H10" s="23"/>
      <c r="I10" s="21"/>
      <c r="J10" s="21"/>
      <c r="K10" s="24"/>
      <c r="L10" s="25"/>
      <c r="M10" s="25"/>
      <c r="N10" s="25"/>
      <c r="O10" s="25"/>
      <c r="P10" s="25"/>
    </row>
    <row r="11" spans="1:16" s="40" customFormat="1" ht="25.5" customHeight="1" x14ac:dyDescent="0.2">
      <c r="A11" s="26" t="s">
        <v>38</v>
      </c>
      <c r="B11" s="27" t="s">
        <v>39</v>
      </c>
      <c r="C11" s="28"/>
      <c r="D11" s="34">
        <f>Report!P1</f>
        <v>0</v>
      </c>
      <c r="E11" s="28"/>
      <c r="F11" s="35"/>
      <c r="G11" s="35"/>
      <c r="H11" s="36"/>
      <c r="I11" s="37"/>
      <c r="J11" s="28"/>
      <c r="K11" s="38"/>
      <c r="L11" s="39"/>
      <c r="M11" s="39"/>
      <c r="N11" s="39"/>
      <c r="O11" s="39"/>
      <c r="P11" s="39"/>
    </row>
    <row r="12" spans="1:16" s="40" customFormat="1" x14ac:dyDescent="0.2">
      <c r="A12" s="33"/>
      <c r="B12" s="27"/>
      <c r="C12" s="28"/>
      <c r="D12" s="41"/>
      <c r="E12" s="28"/>
      <c r="F12" s="35"/>
      <c r="G12" s="35"/>
      <c r="H12" s="42"/>
      <c r="I12" s="28"/>
      <c r="J12" s="28"/>
      <c r="K12" s="38"/>
      <c r="L12" s="39"/>
      <c r="M12" s="39"/>
      <c r="N12" s="39"/>
      <c r="O12" s="39"/>
      <c r="P12" s="39"/>
    </row>
    <row r="13" spans="1:16" s="40" customFormat="1" ht="12.75" customHeight="1" x14ac:dyDescent="0.2">
      <c r="A13" s="26" t="s">
        <v>40</v>
      </c>
      <c r="B13" s="27" t="s">
        <v>61</v>
      </c>
      <c r="C13" s="28"/>
      <c r="D13" s="43">
        <f>Report!F21</f>
        <v>0</v>
      </c>
      <c r="E13" s="28"/>
      <c r="F13" s="44" t="s">
        <v>37</v>
      </c>
      <c r="G13" s="35"/>
      <c r="H13" s="45" t="s">
        <v>41</v>
      </c>
      <c r="I13" s="37"/>
      <c r="J13" s="46" t="e">
        <f>D13/D9</f>
        <v>#VALUE!</v>
      </c>
      <c r="K13" s="47"/>
      <c r="L13" s="39"/>
      <c r="M13" s="39"/>
      <c r="N13" s="39"/>
      <c r="O13" s="39"/>
      <c r="P13" s="39"/>
    </row>
    <row r="14" spans="1:16" s="40" customFormat="1" x14ac:dyDescent="0.2">
      <c r="A14" s="33"/>
      <c r="B14" s="27"/>
      <c r="C14" s="28"/>
      <c r="D14" s="41"/>
      <c r="E14" s="28"/>
      <c r="F14" s="35"/>
      <c r="G14" s="35"/>
      <c r="H14" s="42"/>
      <c r="I14" s="28"/>
      <c r="J14" s="28"/>
      <c r="K14" s="38"/>
      <c r="L14" s="39"/>
      <c r="M14" s="39"/>
      <c r="N14" s="39"/>
      <c r="O14" s="39"/>
      <c r="P14" s="39"/>
    </row>
    <row r="15" spans="1:16" s="40" customFormat="1" ht="12.75" customHeight="1" x14ac:dyDescent="0.2">
      <c r="A15" s="26" t="s">
        <v>42</v>
      </c>
      <c r="B15" s="27" t="s">
        <v>56</v>
      </c>
      <c r="C15" s="28"/>
      <c r="D15" s="31">
        <f>Report!G21</f>
        <v>0</v>
      </c>
      <c r="E15" s="48"/>
      <c r="F15" s="44" t="s">
        <v>52</v>
      </c>
      <c r="G15" s="35"/>
      <c r="H15" s="36"/>
      <c r="I15" s="37"/>
      <c r="J15" s="28"/>
      <c r="K15" s="38"/>
      <c r="L15" s="39"/>
      <c r="M15" s="39"/>
      <c r="N15" s="39"/>
      <c r="O15" s="39"/>
      <c r="P15" s="39"/>
    </row>
    <row r="16" spans="1:16" s="40" customFormat="1" ht="12.75" customHeight="1" x14ac:dyDescent="0.2">
      <c r="A16" s="26"/>
      <c r="B16" s="27"/>
      <c r="C16" s="28"/>
      <c r="D16" s="49"/>
      <c r="E16" s="48"/>
      <c r="F16" s="44"/>
      <c r="G16" s="35"/>
      <c r="H16" s="36"/>
      <c r="I16" s="37"/>
      <c r="J16" s="28"/>
      <c r="K16" s="38"/>
      <c r="L16" s="39"/>
      <c r="M16" s="39"/>
      <c r="N16" s="39"/>
      <c r="O16" s="39"/>
      <c r="P16" s="39"/>
    </row>
    <row r="17" spans="1:16" s="40" customFormat="1" ht="12.75" customHeight="1" x14ac:dyDescent="0.2">
      <c r="A17" s="26" t="s">
        <v>43</v>
      </c>
      <c r="B17" s="27" t="s">
        <v>44</v>
      </c>
      <c r="C17" s="28"/>
      <c r="D17" s="31">
        <f>D15</f>
        <v>0</v>
      </c>
      <c r="E17" s="48"/>
      <c r="F17" s="44" t="s">
        <v>52</v>
      </c>
      <c r="G17" s="35"/>
      <c r="H17" s="36"/>
      <c r="I17" s="37"/>
      <c r="J17" s="28"/>
      <c r="K17" s="38"/>
      <c r="L17" s="39"/>
      <c r="M17" s="39"/>
      <c r="N17" s="39"/>
      <c r="O17" s="39"/>
      <c r="P17" s="39"/>
    </row>
    <row r="18" spans="1:16" s="40" customFormat="1" x14ac:dyDescent="0.2">
      <c r="A18" s="33"/>
      <c r="B18" s="27"/>
      <c r="C18" s="28"/>
      <c r="D18" s="41"/>
      <c r="E18" s="28"/>
      <c r="F18" s="44"/>
      <c r="G18" s="35"/>
      <c r="H18" s="42"/>
      <c r="I18" s="28"/>
      <c r="J18" s="28"/>
      <c r="K18" s="38"/>
      <c r="L18" s="39"/>
      <c r="M18" s="39"/>
      <c r="N18" s="39"/>
      <c r="O18" s="39"/>
      <c r="P18" s="39"/>
    </row>
    <row r="19" spans="1:16" s="40" customFormat="1" x14ac:dyDescent="0.2">
      <c r="A19" s="26" t="s">
        <v>45</v>
      </c>
      <c r="B19" s="27" t="s">
        <v>109</v>
      </c>
      <c r="C19" s="28"/>
      <c r="D19" s="31" t="e">
        <f>Report!H21</f>
        <v>#VALUE!</v>
      </c>
      <c r="E19" s="28"/>
      <c r="F19" s="32" t="s">
        <v>52</v>
      </c>
      <c r="G19" s="35"/>
      <c r="H19" s="42"/>
      <c r="I19" s="37"/>
      <c r="J19" s="28"/>
      <c r="K19" s="38"/>
      <c r="L19" s="39"/>
      <c r="M19" s="39"/>
      <c r="N19" s="39"/>
      <c r="O19" s="39"/>
      <c r="P19" s="39"/>
    </row>
    <row r="20" spans="1:16" s="40" customFormat="1" x14ac:dyDescent="0.2">
      <c r="A20" s="33"/>
      <c r="B20" s="27"/>
      <c r="C20" s="28"/>
      <c r="D20" s="41"/>
      <c r="E20" s="28"/>
      <c r="F20" s="44"/>
      <c r="G20" s="35"/>
      <c r="H20" s="42"/>
      <c r="I20" s="28"/>
      <c r="J20" s="28"/>
      <c r="K20" s="38"/>
      <c r="L20" s="39"/>
      <c r="M20" s="39"/>
      <c r="N20" s="39"/>
      <c r="O20" s="39"/>
      <c r="P20" s="39"/>
    </row>
    <row r="21" spans="1:16" s="40" customFormat="1" ht="25.5" customHeight="1" x14ac:dyDescent="0.2">
      <c r="A21" s="26" t="s">
        <v>46</v>
      </c>
      <c r="B21" s="27" t="s">
        <v>110</v>
      </c>
      <c r="C21" s="28"/>
      <c r="D21" s="31">
        <f>Report!J21</f>
        <v>0</v>
      </c>
      <c r="E21" s="28"/>
      <c r="F21" s="32" t="s">
        <v>52</v>
      </c>
      <c r="G21" s="35"/>
      <c r="H21" s="50" t="s">
        <v>41</v>
      </c>
      <c r="I21" s="28"/>
      <c r="J21" s="86" t="e">
        <f>D21/D15</f>
        <v>#DIV/0!</v>
      </c>
      <c r="K21" s="38"/>
      <c r="L21" s="39"/>
      <c r="M21" s="39"/>
      <c r="N21" s="39"/>
      <c r="O21" s="39"/>
      <c r="P21" s="39"/>
    </row>
    <row r="22" spans="1:16" s="40" customFormat="1" x14ac:dyDescent="0.2">
      <c r="A22" s="19"/>
      <c r="B22" s="27"/>
      <c r="C22" s="28"/>
      <c r="D22" s="41"/>
      <c r="E22" s="28"/>
      <c r="F22" s="44"/>
      <c r="G22" s="35"/>
      <c r="H22" s="42"/>
      <c r="I22" s="28"/>
      <c r="J22" s="28"/>
      <c r="K22" s="38"/>
      <c r="L22" s="39"/>
      <c r="M22" s="39"/>
      <c r="N22" s="39"/>
      <c r="O22" s="39"/>
      <c r="P22" s="39"/>
    </row>
    <row r="23" spans="1:16" s="40" customFormat="1" ht="25.5" customHeight="1" x14ac:dyDescent="0.2">
      <c r="A23" s="26" t="s">
        <v>47</v>
      </c>
      <c r="B23" s="27" t="s">
        <v>108</v>
      </c>
      <c r="C23" s="28"/>
      <c r="D23" s="31" t="s">
        <v>3</v>
      </c>
      <c r="E23" s="51"/>
      <c r="F23" s="32"/>
      <c r="G23" s="35"/>
      <c r="H23" s="36"/>
      <c r="I23" s="37"/>
      <c r="J23" s="28"/>
      <c r="K23" s="38"/>
      <c r="L23" s="39"/>
      <c r="M23" s="39"/>
      <c r="N23" s="39"/>
      <c r="O23" s="39"/>
      <c r="P23" s="39"/>
    </row>
    <row r="24" spans="1:16" s="40" customFormat="1" x14ac:dyDescent="0.2">
      <c r="A24" s="19"/>
      <c r="B24" s="27"/>
      <c r="C24" s="28"/>
      <c r="D24" s="41"/>
      <c r="E24" s="28"/>
      <c r="F24" s="44"/>
      <c r="G24" s="35"/>
      <c r="H24" s="42"/>
      <c r="I24" s="28"/>
      <c r="J24" s="28"/>
      <c r="K24" s="38"/>
      <c r="L24" s="39"/>
      <c r="M24" s="39"/>
      <c r="N24" s="39"/>
      <c r="O24" s="39"/>
      <c r="P24" s="39"/>
    </row>
    <row r="25" spans="1:16" s="40" customFormat="1" ht="12.75" customHeight="1" x14ac:dyDescent="0.2">
      <c r="A25" s="26" t="s">
        <v>48</v>
      </c>
      <c r="B25" s="27" t="s">
        <v>5</v>
      </c>
      <c r="C25" s="28"/>
      <c r="D25" s="77" t="s">
        <v>55</v>
      </c>
      <c r="E25" s="28"/>
      <c r="F25" s="32"/>
      <c r="G25" s="35"/>
      <c r="H25" s="52" t="s">
        <v>18</v>
      </c>
      <c r="I25" s="37"/>
      <c r="J25" s="86" t="s">
        <v>55</v>
      </c>
      <c r="K25" s="38"/>
      <c r="L25" s="39"/>
      <c r="M25" s="39"/>
      <c r="N25" s="39"/>
      <c r="O25" s="39"/>
      <c r="P25" s="39"/>
    </row>
    <row r="26" spans="1:16" x14ac:dyDescent="0.2">
      <c r="A26" s="19"/>
      <c r="B26" s="20"/>
      <c r="C26" s="21"/>
      <c r="D26" s="53"/>
      <c r="E26" s="21"/>
      <c r="F26" s="23"/>
      <c r="G26" s="23"/>
      <c r="H26" s="23"/>
      <c r="I26" s="23"/>
      <c r="J26" s="21"/>
      <c r="K26" s="24"/>
      <c r="L26" s="25"/>
      <c r="M26" s="25"/>
      <c r="N26" s="25"/>
      <c r="O26" s="25"/>
      <c r="P26" s="25"/>
    </row>
    <row r="27" spans="1:16" x14ac:dyDescent="0.2">
      <c r="A27" s="26" t="s">
        <v>49</v>
      </c>
      <c r="B27" s="27" t="s">
        <v>12</v>
      </c>
      <c r="C27" s="21"/>
      <c r="D27" s="77" t="e">
        <f>Report!N21</f>
        <v>#VALUE!</v>
      </c>
      <c r="E27" s="21"/>
      <c r="F27" s="32" t="s">
        <v>52</v>
      </c>
      <c r="G27" s="23"/>
      <c r="H27" s="35" t="s">
        <v>19</v>
      </c>
      <c r="I27" s="37"/>
      <c r="J27" s="143" t="e">
        <f>Report!R21</f>
        <v>#VALUE!</v>
      </c>
      <c r="K27" s="24"/>
      <c r="L27" s="25"/>
      <c r="M27" s="25"/>
      <c r="N27" s="25"/>
      <c r="O27" s="25"/>
      <c r="P27" s="25"/>
    </row>
    <row r="28" spans="1:16" x14ac:dyDescent="0.2">
      <c r="A28" s="19"/>
      <c r="B28" s="20"/>
      <c r="C28" s="21"/>
      <c r="D28" s="53"/>
      <c r="E28" s="21"/>
      <c r="F28" s="23"/>
      <c r="G28" s="23"/>
      <c r="H28" s="23"/>
      <c r="I28" s="21"/>
      <c r="J28" s="21"/>
      <c r="K28" s="24"/>
      <c r="L28" s="25"/>
      <c r="M28" s="25"/>
      <c r="N28" s="25"/>
      <c r="O28" s="25"/>
      <c r="P28" s="25"/>
    </row>
    <row r="29" spans="1:16" x14ac:dyDescent="0.2">
      <c r="A29" s="87" t="s">
        <v>62</v>
      </c>
      <c r="B29" s="27" t="s">
        <v>63</v>
      </c>
      <c r="C29" s="21"/>
      <c r="D29" s="77" t="e">
        <f>D9-(D9*(1/J27))</f>
        <v>#VALUE!</v>
      </c>
      <c r="E29" s="21"/>
      <c r="F29" s="88" t="s">
        <v>37</v>
      </c>
      <c r="G29" s="23"/>
      <c r="H29" s="23"/>
      <c r="I29" s="21"/>
      <c r="J29" s="21"/>
      <c r="K29" s="24"/>
      <c r="L29" s="25"/>
      <c r="M29" s="25"/>
      <c r="N29" s="25"/>
      <c r="O29" s="25"/>
      <c r="P29" s="25"/>
    </row>
    <row r="30" spans="1:16" x14ac:dyDescent="0.2">
      <c r="A30" s="19"/>
      <c r="B30" s="20"/>
      <c r="C30" s="21"/>
      <c r="D30" s="53"/>
      <c r="E30" s="21"/>
      <c r="F30" s="23"/>
      <c r="G30" s="23"/>
      <c r="H30" s="23"/>
      <c r="I30" s="21"/>
      <c r="J30" s="21"/>
      <c r="K30" s="24"/>
      <c r="L30" s="25"/>
      <c r="M30" s="25"/>
      <c r="N30" s="25"/>
      <c r="O30" s="25"/>
      <c r="P30" s="25"/>
    </row>
    <row r="31" spans="1:16" x14ac:dyDescent="0.2">
      <c r="A31" s="54"/>
      <c r="B31" s="55" t="s">
        <v>60</v>
      </c>
      <c r="C31" s="56"/>
      <c r="D31" s="56"/>
      <c r="E31" s="21"/>
      <c r="F31" s="23"/>
      <c r="G31" s="21"/>
      <c r="H31" s="21"/>
      <c r="I31" s="21"/>
      <c r="J31" s="21"/>
      <c r="K31" s="24"/>
      <c r="L31" s="25"/>
      <c r="M31" s="25"/>
      <c r="N31" s="25"/>
      <c r="O31" s="25"/>
      <c r="P31" s="25"/>
    </row>
    <row r="32" spans="1:16" x14ac:dyDescent="0.2">
      <c r="A32" s="19"/>
      <c r="B32" s="20"/>
      <c r="C32" s="21"/>
      <c r="D32" s="22"/>
      <c r="E32" s="21"/>
      <c r="F32" s="23"/>
      <c r="G32" s="21"/>
      <c r="H32" s="178" t="s">
        <v>58</v>
      </c>
      <c r="I32" s="178"/>
      <c r="J32" s="178"/>
      <c r="K32" s="24"/>
      <c r="L32" s="25"/>
      <c r="M32" s="25"/>
      <c r="N32" s="25"/>
      <c r="O32" s="25"/>
      <c r="P32" s="25"/>
    </row>
    <row r="33" spans="1:16" ht="12.75" customHeight="1" x14ac:dyDescent="0.2">
      <c r="A33" s="58"/>
      <c r="B33" s="56" t="s">
        <v>139</v>
      </c>
      <c r="C33" s="59"/>
      <c r="D33" s="129" t="s">
        <v>50</v>
      </c>
      <c r="E33" s="60"/>
      <c r="F33" s="129" t="s">
        <v>51</v>
      </c>
      <c r="G33" s="60"/>
      <c r="H33" s="129" t="s">
        <v>59</v>
      </c>
      <c r="I33" s="60"/>
      <c r="J33" s="129" t="s">
        <v>19</v>
      </c>
      <c r="K33" s="24"/>
      <c r="L33" s="25"/>
      <c r="M33" s="25"/>
      <c r="N33" s="25"/>
      <c r="O33" s="25"/>
      <c r="P33" s="25"/>
    </row>
    <row r="34" spans="1:16" ht="3.95" customHeight="1" x14ac:dyDescent="0.2">
      <c r="A34" s="58"/>
      <c r="B34" s="55"/>
      <c r="C34" s="21"/>
      <c r="D34" s="61"/>
      <c r="E34" s="23"/>
      <c r="F34" s="61"/>
      <c r="G34" s="23"/>
      <c r="H34" s="61"/>
      <c r="I34" s="23"/>
      <c r="J34" s="61"/>
      <c r="K34" s="24"/>
      <c r="L34" s="25"/>
      <c r="M34" s="25"/>
      <c r="N34" s="25"/>
      <c r="O34" s="25"/>
      <c r="P34" s="25"/>
    </row>
    <row r="35" spans="1:16" ht="12.75" customHeight="1" x14ac:dyDescent="0.2">
      <c r="A35" s="62">
        <v>1</v>
      </c>
      <c r="B35" s="152"/>
      <c r="C35" s="21"/>
      <c r="D35" s="64"/>
      <c r="E35" s="23"/>
      <c r="F35" s="64"/>
      <c r="G35" s="23"/>
      <c r="H35" s="65"/>
      <c r="I35" s="23"/>
      <c r="J35" s="153"/>
      <c r="K35" s="66"/>
      <c r="L35" s="25"/>
      <c r="M35" s="25"/>
      <c r="N35" s="25"/>
      <c r="O35" s="25"/>
      <c r="P35" s="25"/>
    </row>
    <row r="36" spans="1:16" ht="3.95" customHeight="1" x14ac:dyDescent="0.2">
      <c r="A36" s="67"/>
      <c r="B36" s="20"/>
      <c r="C36" s="21"/>
      <c r="D36" s="23"/>
      <c r="E36" s="23"/>
      <c r="F36" s="23"/>
      <c r="G36" s="23"/>
      <c r="H36" s="23"/>
      <c r="I36" s="23"/>
      <c r="J36" s="23"/>
      <c r="K36" s="66"/>
      <c r="L36" s="25"/>
      <c r="M36" s="25"/>
      <c r="N36" s="25"/>
      <c r="O36" s="25"/>
      <c r="P36" s="25"/>
    </row>
    <row r="37" spans="1:16" ht="12.75" customHeight="1" x14ac:dyDescent="0.2">
      <c r="A37" s="62">
        <v>2</v>
      </c>
      <c r="B37" s="152"/>
      <c r="C37" s="21"/>
      <c r="D37" s="64"/>
      <c r="E37" s="23"/>
      <c r="F37" s="64"/>
      <c r="G37" s="23"/>
      <c r="H37" s="65"/>
      <c r="I37" s="23"/>
      <c r="J37" s="153"/>
      <c r="K37" s="66"/>
      <c r="L37" s="25"/>
      <c r="M37" s="25"/>
      <c r="N37" s="25"/>
      <c r="O37" s="25"/>
      <c r="P37" s="25"/>
    </row>
    <row r="38" spans="1:16" ht="3.95" customHeight="1" x14ac:dyDescent="0.2">
      <c r="A38" s="67"/>
      <c r="B38" s="20"/>
      <c r="C38" s="21"/>
      <c r="D38" s="23"/>
      <c r="E38" s="23"/>
      <c r="F38" s="23"/>
      <c r="G38" s="23"/>
      <c r="H38" s="23"/>
      <c r="I38" s="23"/>
      <c r="J38" s="23"/>
      <c r="K38" s="66"/>
      <c r="L38" s="25"/>
      <c r="M38" s="25"/>
      <c r="N38" s="25"/>
      <c r="O38" s="25"/>
      <c r="P38" s="25"/>
    </row>
    <row r="39" spans="1:16" ht="12.75" customHeight="1" x14ac:dyDescent="0.2">
      <c r="A39" s="62">
        <v>3</v>
      </c>
      <c r="B39" s="63"/>
      <c r="C39" s="21"/>
      <c r="D39" s="64"/>
      <c r="E39" s="23"/>
      <c r="F39" s="64"/>
      <c r="G39" s="23"/>
      <c r="H39" s="65"/>
      <c r="I39" s="23"/>
      <c r="J39" s="65"/>
      <c r="K39" s="66"/>
      <c r="L39" s="25"/>
      <c r="M39" s="25"/>
      <c r="N39" s="25"/>
      <c r="O39" s="25"/>
      <c r="P39" s="25"/>
    </row>
    <row r="40" spans="1:16" ht="3.95" customHeight="1" x14ac:dyDescent="0.2">
      <c r="A40" s="67"/>
      <c r="B40" s="20"/>
      <c r="C40" s="21"/>
      <c r="D40" s="23"/>
      <c r="E40" s="23"/>
      <c r="F40" s="23"/>
      <c r="G40" s="23"/>
      <c r="H40" s="23"/>
      <c r="I40" s="23"/>
      <c r="J40" s="23"/>
      <c r="K40" s="66"/>
      <c r="L40" s="25"/>
      <c r="M40" s="25"/>
      <c r="N40" s="25"/>
      <c r="O40" s="25"/>
      <c r="P40" s="25"/>
    </row>
    <row r="41" spans="1:16" ht="12.75" customHeight="1" x14ac:dyDescent="0.2">
      <c r="A41" s="62">
        <v>4</v>
      </c>
      <c r="B41" s="63"/>
      <c r="C41" s="21"/>
      <c r="D41" s="64"/>
      <c r="E41" s="23"/>
      <c r="F41" s="64"/>
      <c r="G41" s="23"/>
      <c r="H41" s="65"/>
      <c r="I41" s="23"/>
      <c r="J41" s="65"/>
      <c r="K41" s="66"/>
      <c r="L41" s="25"/>
      <c r="M41" s="25"/>
      <c r="N41" s="25"/>
      <c r="O41" s="25"/>
      <c r="P41" s="25"/>
    </row>
    <row r="42" spans="1:16" ht="3.95" customHeight="1" x14ac:dyDescent="0.2">
      <c r="A42" s="67"/>
      <c r="B42" s="20"/>
      <c r="C42" s="21"/>
      <c r="D42" s="23"/>
      <c r="E42" s="23"/>
      <c r="F42" s="23"/>
      <c r="G42" s="23"/>
      <c r="H42" s="23"/>
      <c r="I42" s="23"/>
      <c r="J42" s="23"/>
      <c r="K42" s="66"/>
      <c r="L42" s="25"/>
      <c r="M42" s="25"/>
      <c r="N42" s="25"/>
      <c r="O42" s="25"/>
      <c r="P42" s="25"/>
    </row>
    <row r="43" spans="1:16" ht="12.75" customHeight="1" x14ac:dyDescent="0.2">
      <c r="A43" s="62">
        <v>5</v>
      </c>
      <c r="B43" s="63"/>
      <c r="C43" s="21"/>
      <c r="D43" s="68"/>
      <c r="E43" s="23"/>
      <c r="F43" s="68"/>
      <c r="G43" s="23"/>
      <c r="H43" s="68"/>
      <c r="I43" s="23"/>
      <c r="J43" s="68"/>
      <c r="K43" s="66"/>
      <c r="L43" s="25"/>
      <c r="M43" s="25"/>
      <c r="N43" s="25"/>
      <c r="O43" s="25"/>
      <c r="P43" s="25"/>
    </row>
    <row r="44" spans="1:16" ht="12.75" customHeight="1" x14ac:dyDescent="0.2">
      <c r="A44" s="15"/>
      <c r="B44" s="69"/>
      <c r="C44" s="70"/>
      <c r="D44" s="71"/>
      <c r="E44" s="70"/>
      <c r="F44" s="68"/>
      <c r="G44" s="70"/>
      <c r="H44" s="70"/>
      <c r="I44" s="70"/>
      <c r="J44" s="70"/>
      <c r="K44" s="72"/>
      <c r="L44" s="25"/>
      <c r="M44" s="25"/>
      <c r="N44" s="25"/>
      <c r="O44" s="25"/>
      <c r="P44" s="25"/>
    </row>
    <row r="45" spans="1:16" x14ac:dyDescent="0.2">
      <c r="A45" s="73"/>
      <c r="B45" s="17"/>
      <c r="C45" s="25"/>
      <c r="D45" s="74"/>
      <c r="E45" s="25"/>
      <c r="F45" s="73"/>
      <c r="G45" s="25"/>
      <c r="H45" s="25"/>
      <c r="I45" s="25"/>
      <c r="J45" s="25"/>
      <c r="K45" s="25"/>
      <c r="L45" s="25"/>
      <c r="M45" s="25"/>
      <c r="N45" s="25"/>
      <c r="O45" s="25"/>
      <c r="P45" s="25"/>
    </row>
    <row r="46" spans="1:16" x14ac:dyDescent="0.2">
      <c r="A46" s="73"/>
      <c r="B46" s="17"/>
      <c r="C46" s="25"/>
      <c r="D46" s="74"/>
      <c r="E46" s="25"/>
      <c r="F46" s="73"/>
      <c r="G46" s="25"/>
      <c r="H46" s="25"/>
      <c r="I46" s="25"/>
      <c r="J46" s="25"/>
      <c r="K46" s="25"/>
      <c r="L46" s="25"/>
      <c r="M46" s="25"/>
      <c r="N46" s="25"/>
      <c r="O46" s="25"/>
      <c r="P46" s="25"/>
    </row>
    <row r="47" spans="1:16" x14ac:dyDescent="0.2">
      <c r="A47" s="73"/>
      <c r="B47" s="17"/>
      <c r="C47" s="25"/>
      <c r="D47" s="74"/>
      <c r="E47" s="25"/>
      <c r="F47" s="73"/>
      <c r="G47" s="25"/>
      <c r="H47" s="25"/>
      <c r="I47" s="25"/>
      <c r="J47" s="25"/>
      <c r="K47" s="25"/>
      <c r="L47" s="25"/>
      <c r="M47" s="25"/>
      <c r="N47" s="25"/>
      <c r="O47" s="25"/>
      <c r="P47" s="25"/>
    </row>
    <row r="48" spans="1:16" x14ac:dyDescent="0.2">
      <c r="A48" s="73"/>
      <c r="B48" s="17"/>
      <c r="C48" s="25"/>
      <c r="D48" s="74"/>
      <c r="E48" s="25"/>
      <c r="F48" s="73"/>
      <c r="G48" s="25"/>
      <c r="H48" s="25"/>
      <c r="I48" s="25"/>
      <c r="J48" s="25"/>
      <c r="K48" s="25"/>
      <c r="L48" s="25"/>
      <c r="M48" s="25"/>
      <c r="N48" s="25"/>
      <c r="O48" s="25"/>
      <c r="P48" s="25"/>
    </row>
    <row r="49" spans="1:16" x14ac:dyDescent="0.2">
      <c r="A49" s="73"/>
      <c r="B49" s="17"/>
      <c r="C49" s="25"/>
      <c r="D49" s="74"/>
      <c r="E49" s="25"/>
      <c r="F49" s="73"/>
      <c r="G49" s="25"/>
      <c r="H49" s="25"/>
      <c r="I49" s="25"/>
      <c r="J49" s="25"/>
      <c r="K49" s="25"/>
      <c r="L49" s="25"/>
      <c r="M49" s="25"/>
      <c r="N49" s="25"/>
      <c r="O49" s="25"/>
      <c r="P49" s="25"/>
    </row>
    <row r="50" spans="1:16" x14ac:dyDescent="0.2">
      <c r="L50" s="76"/>
      <c r="M50" s="76"/>
      <c r="N50" s="76"/>
      <c r="O50" s="76"/>
      <c r="P50" s="76"/>
    </row>
  </sheetData>
  <mergeCells count="3">
    <mergeCell ref="B1:K1"/>
    <mergeCell ref="D3:J3"/>
    <mergeCell ref="H32:J32"/>
  </mergeCells>
  <dataValidations count="2">
    <dataValidation type="list" allowBlank="1" showInputMessage="1" showErrorMessage="1" sqref="E11 E13">
      <formula1>"Normal Risk, Medium Risk, High Risk, Maximum Risk"</formula1>
    </dataValidation>
    <dataValidation type="list" allowBlank="1" showInputMessage="1" showErrorMessage="1" sqref="F27 F19 F21 F23 F25 F15:F17">
      <formula1>"Hours, Dollars"</formula1>
    </dataValidation>
  </dataValidations>
  <pageMargins left="0.5" right="0.5" top="1" bottom="1" header="0.5" footer="0.5"/>
  <pageSetup scale="97" orientation="portrait" r:id="rId1"/>
  <headerFooter alignWithMargins="0"/>
  <ignoredErrors>
    <ignoredError sqref="D5 D7:D9 D11:D18 D20:D21" unlockedFormula="1"/>
    <ignoredError sqref="D19 J13 J21 D27 D29 J27" evalError="1" unlockedFormula="1"/>
    <ignoredError sqref="D28"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6"/>
  <sheetViews>
    <sheetView zoomScaleNormal="85" workbookViewId="0">
      <pane ySplit="3" topLeftCell="A4" activePane="bottomLeft" state="frozen"/>
      <selection activeCell="E26" sqref="E26"/>
      <selection pane="bottomLeft" activeCell="A4" sqref="A4:S4"/>
    </sheetView>
  </sheetViews>
  <sheetFormatPr defaultRowHeight="12.75" x14ac:dyDescent="0.2"/>
  <cols>
    <col min="1" max="1" width="2.7109375" style="3" customWidth="1"/>
    <col min="2" max="2" width="20.7109375" customWidth="1"/>
    <col min="3" max="3" width="9.7109375" style="3" customWidth="1"/>
    <col min="4" max="4" width="10.7109375" style="3" customWidth="1"/>
    <col min="5" max="6" width="9.42578125" style="3" customWidth="1"/>
    <col min="7" max="8" width="10.7109375" style="3" customWidth="1"/>
    <col min="9" max="9" width="8.7109375" style="3" customWidth="1"/>
    <col min="10" max="10" width="9.7109375" style="3" customWidth="1"/>
    <col min="11" max="11" width="11.5703125" style="3" customWidth="1"/>
    <col min="12" max="12" width="11.28515625" customWidth="1"/>
    <col min="13" max="13" width="9.28515625" customWidth="1"/>
    <col min="14" max="15" width="9.7109375" customWidth="1"/>
    <col min="16" max="16" width="13" hidden="1" customWidth="1"/>
    <col min="17" max="17" width="6.7109375" hidden="1" customWidth="1"/>
    <col min="18" max="18" width="14.28515625" style="142" customWidth="1"/>
    <col min="19" max="19" width="5.7109375" hidden="1" customWidth="1"/>
  </cols>
  <sheetData>
    <row r="1" spans="1:19" ht="15.75" x14ac:dyDescent="0.25">
      <c r="A1" s="164"/>
      <c r="B1" s="165"/>
      <c r="C1" s="121"/>
      <c r="D1" s="121"/>
      <c r="E1" s="121"/>
      <c r="F1" s="122"/>
      <c r="G1" s="121"/>
      <c r="H1" s="121"/>
      <c r="I1" s="121"/>
      <c r="J1" s="121"/>
      <c r="K1" s="121"/>
      <c r="L1" s="123"/>
      <c r="M1" s="123"/>
      <c r="N1" s="166" t="s">
        <v>1</v>
      </c>
      <c r="O1" s="166"/>
      <c r="P1" s="167">
        <v>39539</v>
      </c>
      <c r="Q1" s="167"/>
      <c r="R1" s="167"/>
      <c r="S1" s="79"/>
    </row>
    <row r="2" spans="1:19" ht="38.25" x14ac:dyDescent="0.2">
      <c r="A2" s="15"/>
      <c r="B2" s="6"/>
      <c r="C2" s="9" t="s">
        <v>6</v>
      </c>
      <c r="D2" s="9" t="s">
        <v>7</v>
      </c>
      <c r="E2" s="9" t="s">
        <v>8</v>
      </c>
      <c r="F2" s="9" t="s">
        <v>9</v>
      </c>
      <c r="G2" s="9" t="s">
        <v>10</v>
      </c>
      <c r="H2" s="9" t="s">
        <v>22</v>
      </c>
      <c r="I2" s="9" t="s">
        <v>11</v>
      </c>
      <c r="J2" s="9" t="s">
        <v>13</v>
      </c>
      <c r="K2" s="9" t="s">
        <v>14</v>
      </c>
      <c r="L2" s="9" t="s">
        <v>15</v>
      </c>
      <c r="M2" s="9"/>
      <c r="N2" s="10" t="s">
        <v>16</v>
      </c>
      <c r="O2" s="10"/>
      <c r="P2" s="9" t="s">
        <v>17</v>
      </c>
      <c r="Q2" s="9" t="s">
        <v>20</v>
      </c>
      <c r="R2" s="138" t="s">
        <v>21</v>
      </c>
      <c r="S2" s="80" t="s">
        <v>26</v>
      </c>
    </row>
    <row r="3" spans="1:19" s="2" customFormat="1" ht="43.15" customHeight="1" x14ac:dyDescent="0.2">
      <c r="A3" s="81" t="s">
        <v>2</v>
      </c>
      <c r="B3" s="8" t="s">
        <v>119</v>
      </c>
      <c r="C3" s="7" t="s">
        <v>117</v>
      </c>
      <c r="D3" s="7" t="s">
        <v>118</v>
      </c>
      <c r="E3" s="7" t="s">
        <v>27</v>
      </c>
      <c r="F3" s="7" t="s">
        <v>28</v>
      </c>
      <c r="G3" s="7" t="s">
        <v>57</v>
      </c>
      <c r="H3" s="7" t="s">
        <v>111</v>
      </c>
      <c r="I3" s="7" t="s">
        <v>24</v>
      </c>
      <c r="J3" s="7" t="s">
        <v>112</v>
      </c>
      <c r="K3" s="7" t="s">
        <v>113</v>
      </c>
      <c r="L3" s="7" t="s">
        <v>5</v>
      </c>
      <c r="M3" s="7" t="s">
        <v>53</v>
      </c>
      <c r="N3" s="7" t="s">
        <v>12</v>
      </c>
      <c r="O3" s="7" t="s">
        <v>54</v>
      </c>
      <c r="P3" s="7" t="s">
        <v>0</v>
      </c>
      <c r="Q3" s="7" t="s">
        <v>18</v>
      </c>
      <c r="R3" s="139" t="s">
        <v>19</v>
      </c>
      <c r="S3" s="82" t="s">
        <v>25</v>
      </c>
    </row>
    <row r="4" spans="1:19" ht="18.600000000000001" customHeight="1" x14ac:dyDescent="0.2">
      <c r="A4" s="168" t="s">
        <v>107</v>
      </c>
      <c r="B4" s="169"/>
      <c r="C4" s="169"/>
      <c r="D4" s="169"/>
      <c r="E4" s="169"/>
      <c r="F4" s="169"/>
      <c r="G4" s="169"/>
      <c r="H4" s="169"/>
      <c r="I4" s="169"/>
      <c r="J4" s="169"/>
      <c r="K4" s="169"/>
      <c r="L4" s="169"/>
      <c r="M4" s="169"/>
      <c r="N4" s="169"/>
      <c r="O4" s="169"/>
      <c r="P4" s="169"/>
      <c r="Q4" s="169"/>
      <c r="R4" s="169"/>
      <c r="S4" s="170"/>
    </row>
    <row r="5" spans="1:19" ht="25.5" customHeight="1" x14ac:dyDescent="0.2">
      <c r="A5" s="83">
        <v>1</v>
      </c>
      <c r="B5" s="1" t="s">
        <v>120</v>
      </c>
      <c r="C5" s="11">
        <v>39335</v>
      </c>
      <c r="D5" s="11">
        <v>39366</v>
      </c>
      <c r="E5" s="4">
        <f t="shared" ref="E5:E13" si="0">IF(AND(C5&gt;0,D5&gt;0),NETWORKDAYS(C5,D5,$P$1),"")</f>
        <v>24</v>
      </c>
      <c r="F5" s="4">
        <f t="shared" ref="F5:F18" si="1">IF(C5&gt;$P$1,0,IF(D5&lt;$P$1,E5,NETWORKDAYS(C5,$P$1)))</f>
        <v>24</v>
      </c>
      <c r="G5" s="12">
        <v>33920</v>
      </c>
      <c r="H5" s="13">
        <f t="shared" ref="H5:H20" si="2">ROUND(G5*(F5/E5),0)</f>
        <v>33920</v>
      </c>
      <c r="I5" s="14">
        <v>1</v>
      </c>
      <c r="J5" s="13">
        <f>ROUND(G5*I5,0)</f>
        <v>33920</v>
      </c>
      <c r="K5" s="12">
        <v>32000</v>
      </c>
      <c r="L5" s="146">
        <f t="shared" ref="L5:L20" si="3">J5-K5</f>
        <v>1920</v>
      </c>
      <c r="M5" s="130">
        <f t="shared" ref="M5:M21" si="4">K5/G5</f>
        <v>0.94339622641509435</v>
      </c>
      <c r="N5" s="13">
        <f t="shared" ref="N5:N10" si="5">J5-H5</f>
        <v>0</v>
      </c>
      <c r="O5" s="5">
        <f>N5/G5</f>
        <v>0</v>
      </c>
      <c r="P5" s="128">
        <f t="shared" ref="P5:P21" si="6">K5+(G5-J5)/Q5</f>
        <v>32000</v>
      </c>
      <c r="Q5" s="78">
        <f t="shared" ref="Q5:Q11" si="7">IF(K5&gt;0,J5/K5,"")</f>
        <v>1.06</v>
      </c>
      <c r="R5" s="140">
        <f t="shared" ref="R5:R21" si="8">IF(H5&gt;0,J5/H5,"")</f>
        <v>1</v>
      </c>
      <c r="S5" s="84"/>
    </row>
    <row r="6" spans="1:19" ht="25.9" customHeight="1" x14ac:dyDescent="0.2">
      <c r="A6" s="83">
        <v>2</v>
      </c>
      <c r="B6" s="1" t="s">
        <v>121</v>
      </c>
      <c r="C6" s="11">
        <v>39335</v>
      </c>
      <c r="D6" s="11">
        <v>39416</v>
      </c>
      <c r="E6" s="4">
        <f t="shared" si="0"/>
        <v>60</v>
      </c>
      <c r="F6" s="4">
        <f t="shared" si="1"/>
        <v>60</v>
      </c>
      <c r="G6" s="12">
        <v>191730</v>
      </c>
      <c r="H6" s="13">
        <f t="shared" si="2"/>
        <v>191730</v>
      </c>
      <c r="I6" s="14">
        <v>1</v>
      </c>
      <c r="J6" s="13">
        <f t="shared" ref="J6:J20" si="9">ROUND(G6*I6,0)</f>
        <v>191730</v>
      </c>
      <c r="K6" s="12">
        <v>191000</v>
      </c>
      <c r="L6" s="146">
        <f t="shared" si="3"/>
        <v>730</v>
      </c>
      <c r="M6" s="130">
        <f t="shared" si="4"/>
        <v>0.99619256245762267</v>
      </c>
      <c r="N6" s="13">
        <f t="shared" si="5"/>
        <v>0</v>
      </c>
      <c r="O6" s="5">
        <f t="shared" ref="O6:O20" si="10">N6/G6</f>
        <v>0</v>
      </c>
      <c r="P6" s="128">
        <f t="shared" si="6"/>
        <v>191000</v>
      </c>
      <c r="Q6" s="78">
        <f t="shared" si="7"/>
        <v>1.0038219895287959</v>
      </c>
      <c r="R6" s="140">
        <f t="shared" si="8"/>
        <v>1</v>
      </c>
      <c r="S6" s="84"/>
    </row>
    <row r="7" spans="1:19" ht="25.5" customHeight="1" x14ac:dyDescent="0.2">
      <c r="A7" s="83">
        <v>4</v>
      </c>
      <c r="B7" s="1" t="s">
        <v>122</v>
      </c>
      <c r="C7" s="11">
        <v>39391</v>
      </c>
      <c r="D7" s="11">
        <v>39540</v>
      </c>
      <c r="E7" s="4">
        <f t="shared" si="0"/>
        <v>107</v>
      </c>
      <c r="F7" s="4">
        <f t="shared" si="1"/>
        <v>107</v>
      </c>
      <c r="G7" s="12">
        <v>106516.67</v>
      </c>
      <c r="H7" s="13">
        <f t="shared" si="2"/>
        <v>106517</v>
      </c>
      <c r="I7" s="14">
        <v>0.98</v>
      </c>
      <c r="J7" s="13">
        <f t="shared" si="9"/>
        <v>104386</v>
      </c>
      <c r="K7" s="12">
        <v>106517</v>
      </c>
      <c r="L7" s="146">
        <f t="shared" si="3"/>
        <v>-2131</v>
      </c>
      <c r="M7" s="130">
        <f t="shared" si="4"/>
        <v>1.0000030981066157</v>
      </c>
      <c r="N7" s="13">
        <f>J7-H7</f>
        <v>-2131</v>
      </c>
      <c r="O7" s="5">
        <f>N7/G7</f>
        <v>-2.0006258175363539E-2</v>
      </c>
      <c r="P7" s="128">
        <f t="shared" si="6"/>
        <v>108691.16680771367</v>
      </c>
      <c r="Q7" s="78">
        <f t="shared" si="7"/>
        <v>0.97999380380596524</v>
      </c>
      <c r="R7" s="140">
        <f t="shared" si="8"/>
        <v>0.97999380380596524</v>
      </c>
      <c r="S7" s="84"/>
    </row>
    <row r="8" spans="1:19" ht="25.5" customHeight="1" x14ac:dyDescent="0.2">
      <c r="A8" s="83">
        <v>3</v>
      </c>
      <c r="B8" s="1" t="s">
        <v>123</v>
      </c>
      <c r="C8" s="11">
        <v>39335</v>
      </c>
      <c r="D8" s="11">
        <v>39416</v>
      </c>
      <c r="E8" s="4">
        <f t="shared" si="0"/>
        <v>60</v>
      </c>
      <c r="F8" s="4">
        <f t="shared" si="1"/>
        <v>60</v>
      </c>
      <c r="G8" s="12">
        <v>127820</v>
      </c>
      <c r="H8" s="13">
        <f t="shared" si="2"/>
        <v>127820</v>
      </c>
      <c r="I8" s="14">
        <v>1</v>
      </c>
      <c r="J8" s="13">
        <f t="shared" si="9"/>
        <v>127820</v>
      </c>
      <c r="K8" s="12">
        <v>127820</v>
      </c>
      <c r="L8" s="146">
        <f t="shared" si="3"/>
        <v>0</v>
      </c>
      <c r="M8" s="130">
        <f t="shared" si="4"/>
        <v>1</v>
      </c>
      <c r="N8" s="13">
        <f t="shared" si="5"/>
        <v>0</v>
      </c>
      <c r="O8" s="5">
        <f t="shared" si="10"/>
        <v>0</v>
      </c>
      <c r="P8" s="128">
        <f t="shared" si="6"/>
        <v>127820</v>
      </c>
      <c r="Q8" s="78">
        <f t="shared" si="7"/>
        <v>1</v>
      </c>
      <c r="R8" s="140">
        <f t="shared" si="8"/>
        <v>1</v>
      </c>
      <c r="S8" s="84"/>
    </row>
    <row r="9" spans="1:19" ht="25.5" customHeight="1" x14ac:dyDescent="0.2">
      <c r="A9" s="83">
        <v>5</v>
      </c>
      <c r="B9" s="1" t="s">
        <v>124</v>
      </c>
      <c r="C9" s="11">
        <v>39524</v>
      </c>
      <c r="D9" s="11">
        <v>39555</v>
      </c>
      <c r="E9" s="4">
        <f t="shared" si="0"/>
        <v>23</v>
      </c>
      <c r="F9" s="4">
        <f t="shared" si="1"/>
        <v>12</v>
      </c>
      <c r="G9" s="12">
        <v>144984.16666666666</v>
      </c>
      <c r="H9" s="13">
        <f t="shared" si="2"/>
        <v>75644</v>
      </c>
      <c r="I9" s="14">
        <v>0.31</v>
      </c>
      <c r="J9" s="13">
        <f t="shared" si="9"/>
        <v>44945</v>
      </c>
      <c r="K9" s="12">
        <v>144984</v>
      </c>
      <c r="L9" s="146">
        <f t="shared" si="3"/>
        <v>-100039</v>
      </c>
      <c r="M9" s="130">
        <f t="shared" si="4"/>
        <v>0.99999885044918702</v>
      </c>
      <c r="N9" s="13">
        <f>J9-H9</f>
        <v>-30699</v>
      </c>
      <c r="O9" s="5">
        <f>N9/G9</f>
        <v>-0.21174036245337136</v>
      </c>
      <c r="P9" s="128">
        <f t="shared" si="6"/>
        <v>467691.27644899319</v>
      </c>
      <c r="Q9" s="78">
        <f t="shared" si="7"/>
        <v>0.30999972410748772</v>
      </c>
      <c r="R9" s="140">
        <f t="shared" si="8"/>
        <v>0.59416477182592142</v>
      </c>
      <c r="S9" s="84"/>
    </row>
    <row r="10" spans="1:19" ht="25.5" customHeight="1" x14ac:dyDescent="0.2">
      <c r="A10" s="83">
        <v>6</v>
      </c>
      <c r="B10" s="1" t="s">
        <v>125</v>
      </c>
      <c r="C10" s="11">
        <v>39391</v>
      </c>
      <c r="D10" s="11">
        <v>39540</v>
      </c>
      <c r="E10" s="4">
        <f t="shared" si="0"/>
        <v>107</v>
      </c>
      <c r="F10" s="4">
        <f t="shared" si="1"/>
        <v>107</v>
      </c>
      <c r="G10" s="12">
        <v>63510.833333333336</v>
      </c>
      <c r="H10" s="13">
        <f t="shared" si="2"/>
        <v>63511</v>
      </c>
      <c r="I10" s="14">
        <v>0.98</v>
      </c>
      <c r="J10" s="13">
        <f t="shared" si="9"/>
        <v>62241</v>
      </c>
      <c r="K10" s="12">
        <v>63511</v>
      </c>
      <c r="L10" s="146">
        <f t="shared" si="3"/>
        <v>-1270</v>
      </c>
      <c r="M10" s="130">
        <f t="shared" si="4"/>
        <v>1.0000026242242137</v>
      </c>
      <c r="N10" s="13">
        <f t="shared" si="5"/>
        <v>-1270</v>
      </c>
      <c r="O10" s="5">
        <f t="shared" si="10"/>
        <v>-1.9996588508522168E-2</v>
      </c>
      <c r="P10" s="128">
        <f t="shared" si="6"/>
        <v>64806.743719306141</v>
      </c>
      <c r="Q10" s="78">
        <f t="shared" si="7"/>
        <v>0.98000346396687188</v>
      </c>
      <c r="R10" s="140">
        <f t="shared" si="8"/>
        <v>0.98000346396687188</v>
      </c>
      <c r="S10" s="84"/>
    </row>
    <row r="11" spans="1:19" ht="25.5" customHeight="1" x14ac:dyDescent="0.2">
      <c r="A11" s="83">
        <v>7</v>
      </c>
      <c r="B11" s="1" t="s">
        <v>126</v>
      </c>
      <c r="C11" s="11">
        <v>39524</v>
      </c>
      <c r="D11" s="11">
        <v>39555</v>
      </c>
      <c r="E11" s="4">
        <f t="shared" si="0"/>
        <v>23</v>
      </c>
      <c r="F11" s="4">
        <f t="shared" si="1"/>
        <v>12</v>
      </c>
      <c r="G11" s="12">
        <v>104155.83333333333</v>
      </c>
      <c r="H11" s="13">
        <f t="shared" si="2"/>
        <v>54342</v>
      </c>
      <c r="I11" s="14">
        <v>0.31</v>
      </c>
      <c r="J11" s="13">
        <f t="shared" si="9"/>
        <v>32288</v>
      </c>
      <c r="K11" s="12">
        <v>105000</v>
      </c>
      <c r="L11" s="146">
        <f t="shared" si="3"/>
        <v>-72712</v>
      </c>
      <c r="M11" s="130">
        <f t="shared" si="4"/>
        <v>1.0081048429036621</v>
      </c>
      <c r="N11" s="13">
        <f>J11-H11</f>
        <v>-22054</v>
      </c>
      <c r="O11" s="5">
        <f>N11/G11</f>
        <v>-0.2117404210037844</v>
      </c>
      <c r="P11" s="128">
        <f t="shared" si="6"/>
        <v>338712.91191774036</v>
      </c>
      <c r="Q11" s="78">
        <f t="shared" si="7"/>
        <v>0.30750476190476189</v>
      </c>
      <c r="R11" s="140">
        <f t="shared" si="8"/>
        <v>0.59416289426226487</v>
      </c>
      <c r="S11" s="84"/>
    </row>
    <row r="12" spans="1:19" ht="25.5" customHeight="1" x14ac:dyDescent="0.2">
      <c r="A12" s="83">
        <v>8</v>
      </c>
      <c r="B12" s="1" t="s">
        <v>127</v>
      </c>
      <c r="C12" s="11">
        <v>39335</v>
      </c>
      <c r="D12" s="11">
        <v>39363</v>
      </c>
      <c r="E12" s="4">
        <f t="shared" si="0"/>
        <v>21</v>
      </c>
      <c r="F12" s="4">
        <f t="shared" si="1"/>
        <v>21</v>
      </c>
      <c r="G12" s="12">
        <v>10000</v>
      </c>
      <c r="H12" s="13">
        <f t="shared" si="2"/>
        <v>10000</v>
      </c>
      <c r="I12" s="14">
        <v>1</v>
      </c>
      <c r="J12" s="13">
        <f t="shared" si="9"/>
        <v>10000</v>
      </c>
      <c r="K12" s="12">
        <v>15000</v>
      </c>
      <c r="L12" s="146">
        <f t="shared" si="3"/>
        <v>-5000</v>
      </c>
      <c r="M12" s="130">
        <f t="shared" si="4"/>
        <v>1.5</v>
      </c>
      <c r="N12" s="13">
        <f>J12-H12</f>
        <v>0</v>
      </c>
      <c r="O12" s="5">
        <f>N12/G12</f>
        <v>0</v>
      </c>
      <c r="P12" s="128">
        <f t="shared" si="6"/>
        <v>15000</v>
      </c>
      <c r="Q12" s="78">
        <f>IF(K12&gt;0,J12/K12,"")</f>
        <v>0.66666666666666663</v>
      </c>
      <c r="R12" s="140">
        <f t="shared" si="8"/>
        <v>1</v>
      </c>
      <c r="S12" s="84"/>
    </row>
    <row r="13" spans="1:19" ht="25.5" customHeight="1" x14ac:dyDescent="0.2">
      <c r="A13" s="83">
        <v>9</v>
      </c>
      <c r="B13" s="1" t="s">
        <v>128</v>
      </c>
      <c r="C13" s="11">
        <v>39335</v>
      </c>
      <c r="D13" s="11">
        <v>39385</v>
      </c>
      <c r="E13" s="4">
        <f t="shared" si="0"/>
        <v>37</v>
      </c>
      <c r="F13" s="4">
        <f t="shared" si="1"/>
        <v>37</v>
      </c>
      <c r="G13" s="12">
        <v>25000</v>
      </c>
      <c r="H13" s="13">
        <f t="shared" si="2"/>
        <v>25000</v>
      </c>
      <c r="I13" s="14">
        <v>1</v>
      </c>
      <c r="J13" s="13">
        <f t="shared" si="9"/>
        <v>25000</v>
      </c>
      <c r="K13" s="12">
        <v>23000</v>
      </c>
      <c r="L13" s="146">
        <f t="shared" si="3"/>
        <v>2000</v>
      </c>
      <c r="M13" s="130">
        <f t="shared" si="4"/>
        <v>0.92</v>
      </c>
      <c r="N13" s="13">
        <f t="shared" ref="N13:N20" si="11">J13-H13</f>
        <v>0</v>
      </c>
      <c r="O13" s="5">
        <f t="shared" si="10"/>
        <v>0</v>
      </c>
      <c r="P13" s="128">
        <f t="shared" si="6"/>
        <v>23000</v>
      </c>
      <c r="Q13" s="78">
        <f t="shared" ref="Q13:Q20" si="12">IF(K13&gt;0,J13/K13,"")</f>
        <v>1.0869565217391304</v>
      </c>
      <c r="R13" s="140">
        <f t="shared" si="8"/>
        <v>1</v>
      </c>
      <c r="S13" s="84"/>
    </row>
    <row r="14" spans="1:19" ht="25.5" customHeight="1" x14ac:dyDescent="0.2">
      <c r="A14" s="83">
        <v>10</v>
      </c>
      <c r="B14" s="1" t="s">
        <v>129</v>
      </c>
      <c r="C14" s="11">
        <v>39335</v>
      </c>
      <c r="D14" s="11">
        <v>39392</v>
      </c>
      <c r="E14" s="4">
        <f t="shared" ref="E14:E20" si="13">IF(AND(C14&gt;0,D14&gt;0),NETWORKDAYS(C14,D14),"")</f>
        <v>42</v>
      </c>
      <c r="F14" s="4">
        <f t="shared" si="1"/>
        <v>42</v>
      </c>
      <c r="G14" s="12">
        <v>10000</v>
      </c>
      <c r="H14" s="13">
        <f t="shared" si="2"/>
        <v>10000</v>
      </c>
      <c r="I14" s="14">
        <v>1</v>
      </c>
      <c r="J14" s="13">
        <f t="shared" si="9"/>
        <v>10000</v>
      </c>
      <c r="K14" s="12">
        <v>10000</v>
      </c>
      <c r="L14" s="146">
        <f t="shared" si="3"/>
        <v>0</v>
      </c>
      <c r="M14" s="130">
        <f t="shared" si="4"/>
        <v>1</v>
      </c>
      <c r="N14" s="13">
        <f>J14-H14</f>
        <v>0</v>
      </c>
      <c r="O14" s="5">
        <f>N14/G14</f>
        <v>0</v>
      </c>
      <c r="P14" s="128">
        <f t="shared" si="6"/>
        <v>10000</v>
      </c>
      <c r="Q14" s="78">
        <f>IF(K14&gt;0,J14/K14,"")</f>
        <v>1</v>
      </c>
      <c r="R14" s="140">
        <f t="shared" si="8"/>
        <v>1</v>
      </c>
      <c r="S14" s="84"/>
    </row>
    <row r="15" spans="1:19" ht="25.5" customHeight="1" x14ac:dyDescent="0.2">
      <c r="A15" s="83">
        <v>11</v>
      </c>
      <c r="B15" s="1" t="s">
        <v>130</v>
      </c>
      <c r="C15" s="11">
        <v>39335</v>
      </c>
      <c r="D15" s="11">
        <v>39415</v>
      </c>
      <c r="E15" s="4">
        <f t="shared" si="13"/>
        <v>59</v>
      </c>
      <c r="F15" s="4">
        <f t="shared" si="1"/>
        <v>59</v>
      </c>
      <c r="G15" s="12">
        <v>15000</v>
      </c>
      <c r="H15" s="13">
        <f t="shared" si="2"/>
        <v>15000</v>
      </c>
      <c r="I15" s="14">
        <v>0.89</v>
      </c>
      <c r="J15" s="13">
        <f t="shared" si="9"/>
        <v>13350</v>
      </c>
      <c r="K15" s="12">
        <v>16000</v>
      </c>
      <c r="L15" s="146">
        <f t="shared" si="3"/>
        <v>-2650</v>
      </c>
      <c r="M15" s="130">
        <f t="shared" si="4"/>
        <v>1.0666666666666667</v>
      </c>
      <c r="N15" s="13">
        <f>J15-H15</f>
        <v>-1650</v>
      </c>
      <c r="O15" s="5">
        <f>N15/G15</f>
        <v>-0.11</v>
      </c>
      <c r="P15" s="128">
        <f t="shared" si="6"/>
        <v>17977.528089887641</v>
      </c>
      <c r="Q15" s="78">
        <f>IF(K15&gt;0,J15/K15,"")</f>
        <v>0.83437499999999998</v>
      </c>
      <c r="R15" s="140">
        <f t="shared" si="8"/>
        <v>0.89</v>
      </c>
      <c r="S15" s="84"/>
    </row>
    <row r="16" spans="1:19" ht="25.5" customHeight="1" x14ac:dyDescent="0.2">
      <c r="A16" s="83">
        <v>12</v>
      </c>
      <c r="B16" s="1" t="s">
        <v>131</v>
      </c>
      <c r="C16" s="11">
        <v>39386</v>
      </c>
      <c r="D16" s="11">
        <v>39414</v>
      </c>
      <c r="E16" s="4">
        <f t="shared" si="13"/>
        <v>21</v>
      </c>
      <c r="F16" s="4">
        <f t="shared" si="1"/>
        <v>21</v>
      </c>
      <c r="G16" s="12">
        <v>15000</v>
      </c>
      <c r="H16" s="13">
        <f t="shared" si="2"/>
        <v>15000</v>
      </c>
      <c r="I16" s="14">
        <v>1</v>
      </c>
      <c r="J16" s="13">
        <f t="shared" si="9"/>
        <v>15000</v>
      </c>
      <c r="K16" s="12">
        <v>15500</v>
      </c>
      <c r="L16" s="146">
        <f t="shared" si="3"/>
        <v>-500</v>
      </c>
      <c r="M16" s="130">
        <f t="shared" si="4"/>
        <v>1.0333333333333334</v>
      </c>
      <c r="N16" s="13">
        <f t="shared" si="11"/>
        <v>0</v>
      </c>
      <c r="O16" s="5">
        <f t="shared" si="10"/>
        <v>0</v>
      </c>
      <c r="P16" s="128">
        <f t="shared" si="6"/>
        <v>15500</v>
      </c>
      <c r="Q16" s="78">
        <f t="shared" si="12"/>
        <v>0.967741935483871</v>
      </c>
      <c r="R16" s="140">
        <f t="shared" si="8"/>
        <v>1</v>
      </c>
      <c r="S16" s="84"/>
    </row>
    <row r="17" spans="1:20" ht="25.5" customHeight="1" x14ac:dyDescent="0.2">
      <c r="A17" s="83">
        <v>13</v>
      </c>
      <c r="B17" s="1" t="s">
        <v>132</v>
      </c>
      <c r="C17" s="11">
        <v>39416</v>
      </c>
      <c r="D17" s="11">
        <v>39510</v>
      </c>
      <c r="E17" s="4">
        <f t="shared" si="13"/>
        <v>67</v>
      </c>
      <c r="F17" s="4">
        <f t="shared" si="1"/>
        <v>67</v>
      </c>
      <c r="G17" s="12">
        <v>50000</v>
      </c>
      <c r="H17" s="13">
        <f t="shared" si="2"/>
        <v>50000</v>
      </c>
      <c r="I17" s="14">
        <v>1</v>
      </c>
      <c r="J17" s="13">
        <f t="shared" si="9"/>
        <v>50000</v>
      </c>
      <c r="K17" s="12">
        <v>45000</v>
      </c>
      <c r="L17" s="146">
        <f t="shared" si="3"/>
        <v>5000</v>
      </c>
      <c r="M17" s="130">
        <f t="shared" si="4"/>
        <v>0.9</v>
      </c>
      <c r="N17" s="13">
        <f t="shared" si="11"/>
        <v>0</v>
      </c>
      <c r="O17" s="5">
        <f t="shared" si="10"/>
        <v>0</v>
      </c>
      <c r="P17" s="128">
        <f t="shared" si="6"/>
        <v>45000</v>
      </c>
      <c r="Q17" s="78">
        <f t="shared" si="12"/>
        <v>1.1111111111111112</v>
      </c>
      <c r="R17" s="140">
        <f t="shared" si="8"/>
        <v>1</v>
      </c>
      <c r="S17" s="84"/>
    </row>
    <row r="18" spans="1:20" ht="25.5" customHeight="1" x14ac:dyDescent="0.2">
      <c r="A18" s="83">
        <v>14</v>
      </c>
      <c r="B18" s="1" t="s">
        <v>133</v>
      </c>
      <c r="C18" s="11">
        <v>39469</v>
      </c>
      <c r="D18" s="11">
        <v>39525</v>
      </c>
      <c r="E18" s="4">
        <f t="shared" si="13"/>
        <v>41</v>
      </c>
      <c r="F18" s="4">
        <f t="shared" si="1"/>
        <v>41</v>
      </c>
      <c r="G18" s="12">
        <v>25000</v>
      </c>
      <c r="H18" s="13">
        <f t="shared" si="2"/>
        <v>25000</v>
      </c>
      <c r="I18" s="14">
        <v>0.96</v>
      </c>
      <c r="J18" s="13">
        <f t="shared" si="9"/>
        <v>24000</v>
      </c>
      <c r="K18" s="12">
        <v>22000</v>
      </c>
      <c r="L18" s="146">
        <f t="shared" si="3"/>
        <v>2000</v>
      </c>
      <c r="M18" s="130">
        <f t="shared" si="4"/>
        <v>0.88</v>
      </c>
      <c r="N18" s="13">
        <f>J18-H18</f>
        <v>-1000</v>
      </c>
      <c r="O18" s="5">
        <f>N18/G18</f>
        <v>-0.04</v>
      </c>
      <c r="P18" s="128">
        <f t="shared" si="6"/>
        <v>22916.666666666668</v>
      </c>
      <c r="Q18" s="78">
        <f>IF(K18&gt;0,J18/K18,"")</f>
        <v>1.0909090909090908</v>
      </c>
      <c r="R18" s="140">
        <f t="shared" si="8"/>
        <v>0.96</v>
      </c>
      <c r="S18" s="85"/>
    </row>
    <row r="19" spans="1:20" ht="25.5" customHeight="1" x14ac:dyDescent="0.2">
      <c r="A19" s="83">
        <v>15</v>
      </c>
      <c r="B19" s="1" t="s">
        <v>134</v>
      </c>
      <c r="C19" s="11">
        <v>39416</v>
      </c>
      <c r="D19" s="11">
        <v>39510</v>
      </c>
      <c r="E19" s="4">
        <f t="shared" ref="E19" si="14">IF(AND(C19&gt;0,D19&gt;0),NETWORKDAYS(C19,D19),"")</f>
        <v>67</v>
      </c>
      <c r="F19" s="4">
        <f t="shared" ref="F19" si="15">IF(C19&gt;$P$1,0,IF(D19&lt;$P$1,E19,NETWORKDAYS(C19,$P$1)))</f>
        <v>67</v>
      </c>
      <c r="G19" s="12">
        <v>25000</v>
      </c>
      <c r="H19" s="13">
        <f t="shared" ref="H19" si="16">ROUND(G19*(F19/E19),0)</f>
        <v>25000</v>
      </c>
      <c r="I19" s="14">
        <v>1</v>
      </c>
      <c r="J19" s="13">
        <f t="shared" ref="J19" si="17">ROUND(G19*I19,0)</f>
        <v>25000</v>
      </c>
      <c r="K19" s="12">
        <v>25000</v>
      </c>
      <c r="L19" s="146">
        <f t="shared" si="3"/>
        <v>0</v>
      </c>
      <c r="M19" s="130">
        <f t="shared" si="4"/>
        <v>1</v>
      </c>
      <c r="N19" s="13">
        <f t="shared" ref="N19" si="18">J19-H19</f>
        <v>0</v>
      </c>
      <c r="O19" s="5">
        <f t="shared" ref="O19" si="19">N19/G19</f>
        <v>0</v>
      </c>
      <c r="P19" s="128">
        <f t="shared" si="6"/>
        <v>25000</v>
      </c>
      <c r="Q19" s="78">
        <f t="shared" ref="Q19" si="20">IF(K19&gt;0,J19/K19,"")</f>
        <v>1</v>
      </c>
      <c r="R19" s="140">
        <f t="shared" ref="R19" si="21">IF(H19&gt;0,J19/H19,"")</f>
        <v>1</v>
      </c>
      <c r="S19" s="84"/>
    </row>
    <row r="20" spans="1:20" ht="25.5" customHeight="1" thickBot="1" x14ac:dyDescent="0.25">
      <c r="A20" s="83">
        <v>16</v>
      </c>
      <c r="B20" s="1" t="s">
        <v>135</v>
      </c>
      <c r="C20" s="11">
        <v>39446</v>
      </c>
      <c r="D20" s="11">
        <v>39522</v>
      </c>
      <c r="E20" s="4">
        <f t="shared" si="13"/>
        <v>55</v>
      </c>
      <c r="F20" s="4">
        <f>IF(C20&gt;$P$1,0,IF(D20&lt;$P$1,E20,NETWORKDAYS(C20,$P$1)))</f>
        <v>55</v>
      </c>
      <c r="G20" s="147">
        <v>25000</v>
      </c>
      <c r="H20" s="13">
        <f t="shared" si="2"/>
        <v>25000</v>
      </c>
      <c r="I20" s="14">
        <v>0.8</v>
      </c>
      <c r="J20" s="13">
        <f t="shared" si="9"/>
        <v>20000</v>
      </c>
      <c r="K20" s="12">
        <v>25000</v>
      </c>
      <c r="L20" s="146">
        <f t="shared" si="3"/>
        <v>-5000</v>
      </c>
      <c r="M20" s="130">
        <f t="shared" si="4"/>
        <v>1</v>
      </c>
      <c r="N20" s="13">
        <f t="shared" si="11"/>
        <v>-5000</v>
      </c>
      <c r="O20" s="5">
        <f t="shared" si="10"/>
        <v>-0.2</v>
      </c>
      <c r="P20" s="128">
        <f t="shared" si="6"/>
        <v>31250</v>
      </c>
      <c r="Q20" s="78">
        <f t="shared" si="12"/>
        <v>0.8</v>
      </c>
      <c r="R20" s="140">
        <f t="shared" si="8"/>
        <v>0.8</v>
      </c>
      <c r="S20" s="84"/>
      <c r="T20" s="145" t="s">
        <v>136</v>
      </c>
    </row>
    <row r="21" spans="1:20" ht="25.5" customHeight="1" thickBot="1" x14ac:dyDescent="0.25">
      <c r="A21" s="171" t="s">
        <v>23</v>
      </c>
      <c r="B21" s="172"/>
      <c r="C21" s="137">
        <f>MIN(C5:C20)</f>
        <v>39335</v>
      </c>
      <c r="D21" s="137">
        <f>MAX(D5:D20)</f>
        <v>39555</v>
      </c>
      <c r="E21" s="132">
        <f>IF(AND(C21&gt;0,D21&gt;0),NETWORKDAYS(C21,D21,$P$1),"")</f>
        <v>158</v>
      </c>
      <c r="F21" s="132">
        <f>IF(C21&gt;$P$1,0,IF(D21&lt;$P$1,E21,NETWORKDAYS(C21,$P$1)))</f>
        <v>147</v>
      </c>
      <c r="G21" s="133">
        <f>SUM(G5:G20)</f>
        <v>972637.50333333341</v>
      </c>
      <c r="H21" s="133">
        <f>SUM(H5:H20)</f>
        <v>853484</v>
      </c>
      <c r="I21" s="134">
        <f>J21/H21</f>
        <v>0.92524288680279887</v>
      </c>
      <c r="J21" s="133">
        <f>SUM(J5:J20)</f>
        <v>789680</v>
      </c>
      <c r="K21" s="133">
        <f>SUM(K5:K20)</f>
        <v>967332</v>
      </c>
      <c r="L21" s="133">
        <f>SUM(L5:L20)</f>
        <v>-177652</v>
      </c>
      <c r="M21" s="134">
        <f t="shared" si="4"/>
        <v>0.99454524083725859</v>
      </c>
      <c r="N21" s="133">
        <f>J21-H21</f>
        <v>-63804</v>
      </c>
      <c r="O21" s="135">
        <f>N21/G21</f>
        <v>-6.5598951080270737E-2</v>
      </c>
      <c r="P21" s="136">
        <f t="shared" si="6"/>
        <v>1191448.917757117</v>
      </c>
      <c r="Q21" s="134">
        <f>IF(K21&gt;0,J21/K21,"")</f>
        <v>0.81634847187935478</v>
      </c>
      <c r="R21" s="141">
        <f t="shared" si="8"/>
        <v>0.92524288680279887</v>
      </c>
      <c r="S21" s="131"/>
    </row>
    <row r="24" spans="1:20" x14ac:dyDescent="0.2">
      <c r="B24" t="s">
        <v>4</v>
      </c>
    </row>
    <row r="25" spans="1:20" x14ac:dyDescent="0.2">
      <c r="B25" s="144"/>
    </row>
    <row r="26" spans="1:20" x14ac:dyDescent="0.2">
      <c r="B26" s="144"/>
    </row>
    <row r="27" spans="1:20" x14ac:dyDescent="0.2">
      <c r="B27" s="144"/>
    </row>
    <row r="28" spans="1:20" x14ac:dyDescent="0.2">
      <c r="B28" s="144"/>
    </row>
    <row r="29" spans="1:20" x14ac:dyDescent="0.2">
      <c r="B29" s="144"/>
    </row>
    <row r="30" spans="1:20" x14ac:dyDescent="0.2">
      <c r="B30" s="144"/>
    </row>
    <row r="31" spans="1:20" x14ac:dyDescent="0.2">
      <c r="B31" s="144"/>
    </row>
    <row r="32" spans="1:20" x14ac:dyDescent="0.2">
      <c r="B32" s="144"/>
    </row>
    <row r="33" spans="2:2" x14ac:dyDescent="0.2">
      <c r="B33" s="144"/>
    </row>
    <row r="34" spans="2:2" x14ac:dyDescent="0.2">
      <c r="B34" s="144"/>
    </row>
    <row r="35" spans="2:2" x14ac:dyDescent="0.2">
      <c r="B35" s="144"/>
    </row>
    <row r="36" spans="2:2" x14ac:dyDescent="0.2">
      <c r="B36" s="144"/>
    </row>
  </sheetData>
  <protectedRanges>
    <protectedRange algorithmName="SHA-512" hashValue="M9+4Zp3rckO6a72OUEt6xe3lXW0OnDjl8FLr2OM+3f+KusCD8vgp3gfUrpo6gIJ2LrhBorLvhQiej8EgTmbN4A==" saltValue="lF1HGUCRZAsNI+dVfTtS2A==" spinCount="100000" sqref="L1:O1048576" name="Cells L M N O"/>
    <protectedRange algorithmName="SHA-512" hashValue="co6WyszItRllHnt4t7g5j9Gna533ECMIHPs27ScxG+SQctyBwqp0gfUbCl471DclUIRUP+jYUmpsGRNyDVjHzw==" saltValue="I21cc1pcBB7Q/dFcAGkXxQ==" spinCount="100000" sqref="H1:H1048576" name="Cell H"/>
    <protectedRange algorithmName="SHA-512" hashValue="1wigV0KEiflkT9YcKMLCOq+vcv11TXZKDCel6CY8EORtEbrYIrNyH2kX51eFlKvp8CZ9RiB28+1Hx9/Zv3dv5w==" saltValue="6qzQdJ5mDhvcSDYNkxiMKA==" spinCount="100000" sqref="E1:F1048576" name="Columns E and F"/>
    <protectedRange algorithmName="SHA-512" hashValue="35SK1AwRZgtmAdog73dqsKQQMZ0DzJo7Jtk0lOi5qyfJkyxtCZn8AIYEkDG0ArBkWAwxDXKDi6RYEUTgkb2q+A==" saltValue="zdy0bdhqf6QI4/ikDKaCMA==" spinCount="100000" sqref="J1:J1048576" name="Cell J"/>
  </protectedRanges>
  <mergeCells count="5">
    <mergeCell ref="A1:B1"/>
    <mergeCell ref="A4:S4"/>
    <mergeCell ref="N1:O1"/>
    <mergeCell ref="P1:R1"/>
    <mergeCell ref="A21:B21"/>
  </mergeCells>
  <phoneticPr fontId="4" type="noConversion"/>
  <conditionalFormatting sqref="R5:R20">
    <cfRule type="cellIs" dxfId="2" priority="41" stopIfTrue="1" operator="between">
      <formula>0.9</formula>
      <formula>1</formula>
    </cfRule>
    <cfRule type="cellIs" dxfId="1" priority="45" stopIfTrue="1" operator="between">
      <formula>0.8</formula>
      <formula>0.89</formula>
    </cfRule>
    <cfRule type="cellIs" dxfId="0" priority="46" stopIfTrue="1" operator="lessThan">
      <formula>0.8</formula>
    </cfRule>
  </conditionalFormatting>
  <pageMargins left="0.5" right="0.5" top="0.75" bottom="0.75" header="0.5" footer="0.5"/>
  <pageSetup scale="91" fitToHeight="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workbookViewId="0">
      <selection activeCell="D3" sqref="D3:J3"/>
    </sheetView>
  </sheetViews>
  <sheetFormatPr defaultRowHeight="12.75" x14ac:dyDescent="0.2"/>
  <cols>
    <col min="1" max="1" width="5.7109375" style="3" customWidth="1"/>
    <col min="2" max="2" width="43.7109375" style="18" customWidth="1"/>
    <col min="3" max="3" width="1.7109375" customWidth="1"/>
    <col min="4" max="4" width="12.7109375" style="75" customWidth="1"/>
    <col min="5" max="5" width="1.7109375" style="76" customWidth="1"/>
    <col min="6" max="6" width="10.7109375" style="3" customWidth="1"/>
    <col min="7" max="7" width="1.7109375" customWidth="1"/>
    <col min="8" max="8" width="9.7109375" customWidth="1"/>
    <col min="9" max="9" width="1.7109375" customWidth="1"/>
    <col min="10" max="10" width="9.7109375" customWidth="1"/>
    <col min="11" max="11" width="1.7109375" customWidth="1"/>
  </cols>
  <sheetData>
    <row r="1" spans="1:16" s="18" customFormat="1" ht="25.5" x14ac:dyDescent="0.2">
      <c r="A1" s="16" t="s">
        <v>29</v>
      </c>
      <c r="B1" s="173"/>
      <c r="C1" s="173"/>
      <c r="D1" s="173"/>
      <c r="E1" s="173"/>
      <c r="F1" s="173"/>
      <c r="G1" s="173"/>
      <c r="H1" s="173"/>
      <c r="I1" s="173"/>
      <c r="J1" s="173"/>
      <c r="K1" s="174"/>
      <c r="L1" s="17"/>
      <c r="M1" s="17"/>
      <c r="N1" s="17"/>
      <c r="O1" s="17"/>
      <c r="P1" s="17"/>
    </row>
    <row r="2" spans="1:16" x14ac:dyDescent="0.2">
      <c r="A2" s="19"/>
      <c r="B2" s="20"/>
      <c r="C2" s="21"/>
      <c r="D2" s="22"/>
      <c r="E2" s="21"/>
      <c r="F2" s="23"/>
      <c r="G2" s="23"/>
      <c r="H2" s="23"/>
      <c r="I2" s="21"/>
      <c r="J2" s="21"/>
      <c r="K2" s="24"/>
      <c r="L2" s="25"/>
      <c r="M2" s="25"/>
      <c r="N2" s="25"/>
      <c r="O2" s="25"/>
      <c r="P2" s="25"/>
    </row>
    <row r="3" spans="1:16" x14ac:dyDescent="0.2">
      <c r="A3" s="26" t="s">
        <v>30</v>
      </c>
      <c r="B3" s="27" t="s">
        <v>31</v>
      </c>
      <c r="C3" s="21"/>
      <c r="D3" s="175" t="s">
        <v>65</v>
      </c>
      <c r="E3" s="176"/>
      <c r="F3" s="176"/>
      <c r="G3" s="176"/>
      <c r="H3" s="176"/>
      <c r="I3" s="176"/>
      <c r="J3" s="177"/>
      <c r="K3" s="24"/>
      <c r="L3" s="25"/>
      <c r="M3" s="25"/>
      <c r="N3" s="25"/>
      <c r="O3" s="25"/>
      <c r="P3" s="25"/>
    </row>
    <row r="4" spans="1:16" x14ac:dyDescent="0.2">
      <c r="A4" s="19"/>
      <c r="B4" s="20"/>
      <c r="C4" s="21"/>
      <c r="D4" s="22"/>
      <c r="E4" s="21"/>
      <c r="F4" s="23"/>
      <c r="G4" s="23"/>
      <c r="H4" s="23"/>
      <c r="I4" s="21"/>
      <c r="J4" s="21"/>
      <c r="K4" s="24"/>
      <c r="L4" s="25"/>
      <c r="M4" s="25"/>
      <c r="N4" s="25"/>
      <c r="O4" s="25"/>
      <c r="P4" s="25"/>
    </row>
    <row r="5" spans="1:16" x14ac:dyDescent="0.2">
      <c r="A5" s="26" t="s">
        <v>32</v>
      </c>
      <c r="B5" s="27" t="s">
        <v>33</v>
      </c>
      <c r="C5" s="28"/>
      <c r="D5" s="29">
        <f>'"Sample" Report'!C21</f>
        <v>39335</v>
      </c>
      <c r="E5" s="21"/>
      <c r="F5" s="23"/>
      <c r="G5" s="23"/>
      <c r="H5" s="23"/>
      <c r="I5" s="21"/>
      <c r="J5" s="21"/>
      <c r="K5" s="24"/>
      <c r="L5" s="25"/>
      <c r="M5" s="25"/>
      <c r="N5" s="25"/>
      <c r="O5" s="25"/>
      <c r="P5" s="25"/>
    </row>
    <row r="6" spans="1:16" x14ac:dyDescent="0.2">
      <c r="A6" s="19"/>
      <c r="B6" s="20"/>
      <c r="C6" s="21"/>
      <c r="D6" s="30"/>
      <c r="E6" s="21"/>
      <c r="F6" s="23"/>
      <c r="G6" s="23"/>
      <c r="H6" s="23"/>
      <c r="I6" s="21"/>
      <c r="J6" s="21"/>
      <c r="K6" s="24"/>
      <c r="L6" s="25"/>
      <c r="M6" s="25"/>
      <c r="N6" s="25"/>
      <c r="O6" s="25"/>
      <c r="P6" s="25"/>
    </row>
    <row r="7" spans="1:16" ht="12.75" customHeight="1" x14ac:dyDescent="0.2">
      <c r="A7" s="26" t="s">
        <v>34</v>
      </c>
      <c r="B7" s="27" t="s">
        <v>35</v>
      </c>
      <c r="C7" s="28"/>
      <c r="D7" s="29">
        <f>'"Sample" Report'!D21</f>
        <v>39555</v>
      </c>
      <c r="E7" s="21"/>
      <c r="F7" s="23"/>
      <c r="G7" s="23"/>
      <c r="H7" s="23"/>
      <c r="I7" s="21"/>
      <c r="J7" s="21"/>
      <c r="K7" s="24"/>
      <c r="L7" s="25"/>
      <c r="M7" s="25"/>
      <c r="N7" s="25"/>
      <c r="O7" s="25"/>
      <c r="P7" s="25"/>
    </row>
    <row r="8" spans="1:16" x14ac:dyDescent="0.2">
      <c r="A8" s="19"/>
      <c r="B8" s="20"/>
      <c r="C8" s="21"/>
      <c r="D8" s="30"/>
      <c r="E8" s="21"/>
      <c r="F8" s="23"/>
      <c r="G8" s="23"/>
      <c r="H8" s="23"/>
      <c r="I8" s="21"/>
      <c r="J8" s="21"/>
      <c r="K8" s="24"/>
      <c r="L8" s="25"/>
      <c r="M8" s="25"/>
      <c r="N8" s="25"/>
      <c r="O8" s="25"/>
      <c r="P8" s="25"/>
    </row>
    <row r="9" spans="1:16" ht="25.5" customHeight="1" x14ac:dyDescent="0.2">
      <c r="A9" s="26" t="s">
        <v>36</v>
      </c>
      <c r="B9" s="27" t="s">
        <v>64</v>
      </c>
      <c r="C9" s="21"/>
      <c r="D9" s="31">
        <f>'"Sample" Report'!E21</f>
        <v>158</v>
      </c>
      <c r="E9" s="21"/>
      <c r="F9" s="32" t="s">
        <v>37</v>
      </c>
      <c r="G9" s="23"/>
      <c r="H9" s="23"/>
      <c r="I9" s="21"/>
      <c r="J9" s="21"/>
      <c r="K9" s="24"/>
      <c r="L9" s="25"/>
      <c r="M9" s="25"/>
      <c r="N9" s="25"/>
      <c r="O9" s="25"/>
      <c r="P9" s="25"/>
    </row>
    <row r="10" spans="1:16" x14ac:dyDescent="0.2">
      <c r="A10" s="33"/>
      <c r="B10" s="20"/>
      <c r="C10" s="21"/>
      <c r="D10" s="30"/>
      <c r="E10" s="21"/>
      <c r="F10" s="23"/>
      <c r="G10" s="23"/>
      <c r="H10" s="23"/>
      <c r="I10" s="21"/>
      <c r="J10" s="21"/>
      <c r="K10" s="24"/>
      <c r="L10" s="25"/>
      <c r="M10" s="25"/>
      <c r="N10" s="25"/>
      <c r="O10" s="25"/>
      <c r="P10" s="25"/>
    </row>
    <row r="11" spans="1:16" s="40" customFormat="1" ht="25.5" customHeight="1" x14ac:dyDescent="0.2">
      <c r="A11" s="26" t="s">
        <v>38</v>
      </c>
      <c r="B11" s="27" t="s">
        <v>39</v>
      </c>
      <c r="C11" s="28"/>
      <c r="D11" s="34">
        <f>'"Sample" Report'!P1</f>
        <v>39539</v>
      </c>
      <c r="E11" s="28"/>
      <c r="F11" s="35"/>
      <c r="G11" s="35"/>
      <c r="H11" s="36"/>
      <c r="I11" s="37"/>
      <c r="J11" s="28"/>
      <c r="K11" s="38"/>
      <c r="L11" s="39"/>
      <c r="M11" s="39"/>
      <c r="N11" s="39"/>
      <c r="O11" s="39"/>
      <c r="P11" s="39"/>
    </row>
    <row r="12" spans="1:16" s="40" customFormat="1" x14ac:dyDescent="0.2">
      <c r="A12" s="33"/>
      <c r="B12" s="27"/>
      <c r="C12" s="28"/>
      <c r="D12" s="41"/>
      <c r="E12" s="28"/>
      <c r="F12" s="35"/>
      <c r="G12" s="35"/>
      <c r="H12" s="42"/>
      <c r="I12" s="28"/>
      <c r="J12" s="28"/>
      <c r="K12" s="38"/>
      <c r="L12" s="39"/>
      <c r="M12" s="39"/>
      <c r="N12" s="39"/>
      <c r="O12" s="39"/>
      <c r="P12" s="39"/>
    </row>
    <row r="13" spans="1:16" s="40" customFormat="1" ht="12.75" customHeight="1" x14ac:dyDescent="0.2">
      <c r="A13" s="26" t="s">
        <v>40</v>
      </c>
      <c r="B13" s="27" t="s">
        <v>61</v>
      </c>
      <c r="C13" s="28"/>
      <c r="D13" s="43">
        <f>'"Sample" Report'!F21</f>
        <v>147</v>
      </c>
      <c r="E13" s="28"/>
      <c r="F13" s="44" t="s">
        <v>37</v>
      </c>
      <c r="G13" s="35"/>
      <c r="H13" s="45" t="s">
        <v>41</v>
      </c>
      <c r="I13" s="37"/>
      <c r="J13" s="46">
        <f>D13/D9</f>
        <v>0.930379746835443</v>
      </c>
      <c r="K13" s="47"/>
      <c r="L13" s="39"/>
      <c r="M13" s="39"/>
      <c r="N13" s="39"/>
      <c r="O13" s="39"/>
      <c r="P13" s="39"/>
    </row>
    <row r="14" spans="1:16" s="40" customFormat="1" x14ac:dyDescent="0.2">
      <c r="A14" s="33"/>
      <c r="B14" s="27"/>
      <c r="C14" s="28"/>
      <c r="D14" s="41"/>
      <c r="E14" s="28"/>
      <c r="F14" s="35"/>
      <c r="G14" s="35"/>
      <c r="H14" s="42"/>
      <c r="I14" s="28"/>
      <c r="J14" s="28"/>
      <c r="K14" s="38"/>
      <c r="L14" s="39"/>
      <c r="M14" s="39"/>
      <c r="N14" s="39"/>
      <c r="O14" s="39"/>
      <c r="P14" s="39"/>
    </row>
    <row r="15" spans="1:16" s="40" customFormat="1" ht="12.75" customHeight="1" x14ac:dyDescent="0.2">
      <c r="A15" s="26" t="s">
        <v>42</v>
      </c>
      <c r="B15" s="27" t="s">
        <v>56</v>
      </c>
      <c r="C15" s="28"/>
      <c r="D15" s="31">
        <f>'"Sample" Report'!G21</f>
        <v>972637.50333333341</v>
      </c>
      <c r="E15" s="48"/>
      <c r="F15" s="44" t="s">
        <v>52</v>
      </c>
      <c r="G15" s="35"/>
      <c r="H15" s="36"/>
      <c r="I15" s="37"/>
      <c r="J15" s="28"/>
      <c r="K15" s="38"/>
      <c r="L15" s="39"/>
      <c r="M15" s="39"/>
      <c r="N15" s="39"/>
      <c r="O15" s="39"/>
      <c r="P15" s="39"/>
    </row>
    <row r="16" spans="1:16" s="40" customFormat="1" ht="12.75" customHeight="1" x14ac:dyDescent="0.2">
      <c r="A16" s="26"/>
      <c r="B16" s="27"/>
      <c r="C16" s="28"/>
      <c r="D16" s="49"/>
      <c r="E16" s="48"/>
      <c r="F16" s="44"/>
      <c r="G16" s="35"/>
      <c r="H16" s="36"/>
      <c r="I16" s="37"/>
      <c r="J16" s="28"/>
      <c r="K16" s="38"/>
      <c r="L16" s="39"/>
      <c r="M16" s="39"/>
      <c r="N16" s="39"/>
      <c r="O16" s="39"/>
      <c r="P16" s="39"/>
    </row>
    <row r="17" spans="1:16" s="40" customFormat="1" ht="12.75" customHeight="1" x14ac:dyDescent="0.2">
      <c r="A17" s="26" t="s">
        <v>43</v>
      </c>
      <c r="B17" s="27" t="s">
        <v>44</v>
      </c>
      <c r="C17" s="28"/>
      <c r="D17" s="31">
        <f>D15</f>
        <v>972637.50333333341</v>
      </c>
      <c r="E17" s="48"/>
      <c r="F17" s="44" t="s">
        <v>52</v>
      </c>
      <c r="G17" s="35"/>
      <c r="H17" s="36"/>
      <c r="I17" s="37"/>
      <c r="J17" s="28"/>
      <c r="K17" s="38"/>
      <c r="L17" s="39"/>
      <c r="M17" s="39"/>
      <c r="N17" s="39"/>
      <c r="O17" s="39"/>
      <c r="P17" s="39"/>
    </row>
    <row r="18" spans="1:16" s="40" customFormat="1" x14ac:dyDescent="0.2">
      <c r="A18" s="33"/>
      <c r="B18" s="27"/>
      <c r="C18" s="28"/>
      <c r="D18" s="41"/>
      <c r="E18" s="28"/>
      <c r="F18" s="44"/>
      <c r="G18" s="35"/>
      <c r="H18" s="42"/>
      <c r="I18" s="28"/>
      <c r="J18" s="28"/>
      <c r="K18" s="38"/>
      <c r="L18" s="39"/>
      <c r="M18" s="39"/>
      <c r="N18" s="39"/>
      <c r="O18" s="39"/>
      <c r="P18" s="39"/>
    </row>
    <row r="19" spans="1:16" s="40" customFormat="1" x14ac:dyDescent="0.2">
      <c r="A19" s="26" t="s">
        <v>45</v>
      </c>
      <c r="B19" s="27" t="s">
        <v>109</v>
      </c>
      <c r="C19" s="28"/>
      <c r="D19" s="31">
        <f>'"Sample" Report'!H21</f>
        <v>853484</v>
      </c>
      <c r="E19" s="28"/>
      <c r="F19" s="32" t="s">
        <v>52</v>
      </c>
      <c r="G19" s="35"/>
      <c r="H19" s="42"/>
      <c r="I19" s="37"/>
      <c r="J19" s="28"/>
      <c r="K19" s="38"/>
      <c r="L19" s="39"/>
      <c r="M19" s="39"/>
      <c r="N19" s="39"/>
      <c r="O19" s="39"/>
      <c r="P19" s="39"/>
    </row>
    <row r="20" spans="1:16" s="40" customFormat="1" x14ac:dyDescent="0.2">
      <c r="A20" s="33"/>
      <c r="B20" s="27"/>
      <c r="C20" s="28"/>
      <c r="D20" s="41"/>
      <c r="E20" s="28"/>
      <c r="F20" s="44"/>
      <c r="G20" s="35"/>
      <c r="H20" s="42"/>
      <c r="I20" s="28"/>
      <c r="J20" s="28"/>
      <c r="K20" s="38"/>
      <c r="L20" s="39"/>
      <c r="M20" s="39"/>
      <c r="N20" s="39"/>
      <c r="O20" s="39"/>
      <c r="P20" s="39"/>
    </row>
    <row r="21" spans="1:16" s="40" customFormat="1" ht="25.5" customHeight="1" x14ac:dyDescent="0.2">
      <c r="A21" s="26" t="s">
        <v>46</v>
      </c>
      <c r="B21" s="27" t="s">
        <v>110</v>
      </c>
      <c r="C21" s="28"/>
      <c r="D21" s="31">
        <f>'"Sample" Report'!J21</f>
        <v>789680</v>
      </c>
      <c r="E21" s="28"/>
      <c r="F21" s="32" t="s">
        <v>52</v>
      </c>
      <c r="G21" s="35"/>
      <c r="H21" s="50" t="s">
        <v>41</v>
      </c>
      <c r="I21" s="28"/>
      <c r="J21" s="86">
        <f>D21/D15</f>
        <v>0.81189548757238095</v>
      </c>
      <c r="K21" s="38"/>
      <c r="L21" s="39"/>
      <c r="M21" s="39"/>
      <c r="N21" s="39"/>
      <c r="O21" s="39"/>
      <c r="P21" s="39"/>
    </row>
    <row r="22" spans="1:16" s="40" customFormat="1" x14ac:dyDescent="0.2">
      <c r="A22" s="19"/>
      <c r="B22" s="27"/>
      <c r="C22" s="28"/>
      <c r="D22" s="41"/>
      <c r="E22" s="28"/>
      <c r="F22" s="44"/>
      <c r="G22" s="35"/>
      <c r="H22" s="42"/>
      <c r="I22" s="28"/>
      <c r="J22" s="28"/>
      <c r="K22" s="38"/>
      <c r="L22" s="39"/>
      <c r="M22" s="39"/>
      <c r="N22" s="39"/>
      <c r="O22" s="39"/>
      <c r="P22" s="39"/>
    </row>
    <row r="23" spans="1:16" s="40" customFormat="1" ht="25.5" customHeight="1" x14ac:dyDescent="0.2">
      <c r="A23" s="26" t="s">
        <v>47</v>
      </c>
      <c r="B23" s="27" t="s">
        <v>108</v>
      </c>
      <c r="C23" s="28"/>
      <c r="D23" s="31" t="s">
        <v>3</v>
      </c>
      <c r="E23" s="51"/>
      <c r="F23" s="32"/>
      <c r="G23" s="35"/>
      <c r="H23" s="36"/>
      <c r="I23" s="37"/>
      <c r="J23" s="28"/>
      <c r="K23" s="38"/>
      <c r="L23" s="39"/>
      <c r="M23" s="39"/>
      <c r="N23" s="39"/>
      <c r="O23" s="39"/>
      <c r="P23" s="39"/>
    </row>
    <row r="24" spans="1:16" s="40" customFormat="1" x14ac:dyDescent="0.2">
      <c r="A24" s="19"/>
      <c r="B24" s="27"/>
      <c r="C24" s="28"/>
      <c r="D24" s="41"/>
      <c r="E24" s="28"/>
      <c r="F24" s="44"/>
      <c r="G24" s="35"/>
      <c r="H24" s="42"/>
      <c r="I24" s="28"/>
      <c r="J24" s="28"/>
      <c r="K24" s="38"/>
      <c r="L24" s="39"/>
      <c r="M24" s="39"/>
      <c r="N24" s="39"/>
      <c r="O24" s="39"/>
      <c r="P24" s="39"/>
    </row>
    <row r="25" spans="1:16" s="40" customFormat="1" ht="12.75" customHeight="1" x14ac:dyDescent="0.2">
      <c r="A25" s="26" t="s">
        <v>48</v>
      </c>
      <c r="B25" s="27" t="s">
        <v>5</v>
      </c>
      <c r="C25" s="28"/>
      <c r="D25" s="77" t="s">
        <v>55</v>
      </c>
      <c r="E25" s="28"/>
      <c r="F25" s="32"/>
      <c r="G25" s="35"/>
      <c r="H25" s="52" t="s">
        <v>18</v>
      </c>
      <c r="I25" s="37"/>
      <c r="J25" s="86" t="s">
        <v>55</v>
      </c>
      <c r="K25" s="38"/>
      <c r="L25" s="39"/>
      <c r="M25" s="39"/>
      <c r="N25" s="39"/>
      <c r="O25" s="39"/>
      <c r="P25" s="39"/>
    </row>
    <row r="26" spans="1:16" x14ac:dyDescent="0.2">
      <c r="A26" s="19"/>
      <c r="B26" s="20"/>
      <c r="C26" s="21"/>
      <c r="D26" s="53"/>
      <c r="E26" s="21"/>
      <c r="F26" s="23"/>
      <c r="G26" s="23"/>
      <c r="H26" s="23"/>
      <c r="I26" s="23"/>
      <c r="J26" s="21"/>
      <c r="K26" s="24"/>
      <c r="L26" s="25"/>
      <c r="M26" s="25"/>
      <c r="N26" s="25"/>
      <c r="O26" s="25"/>
      <c r="P26" s="25"/>
    </row>
    <row r="27" spans="1:16" x14ac:dyDescent="0.2">
      <c r="A27" s="26" t="s">
        <v>49</v>
      </c>
      <c r="B27" s="27" t="s">
        <v>12</v>
      </c>
      <c r="C27" s="21"/>
      <c r="D27" s="77">
        <f>'"Sample" Report'!N21</f>
        <v>-63804</v>
      </c>
      <c r="E27" s="21"/>
      <c r="F27" s="32" t="s">
        <v>52</v>
      </c>
      <c r="G27" s="23"/>
      <c r="H27" s="35" t="s">
        <v>19</v>
      </c>
      <c r="I27" s="37"/>
      <c r="J27" s="143">
        <f>'"Sample" Report'!R21</f>
        <v>0.92524288680279887</v>
      </c>
      <c r="K27" s="24"/>
      <c r="L27" s="25"/>
      <c r="M27" s="25"/>
      <c r="N27" s="25"/>
      <c r="O27" s="25"/>
      <c r="P27" s="25"/>
    </row>
    <row r="28" spans="1:16" x14ac:dyDescent="0.2">
      <c r="A28" s="19"/>
      <c r="B28" s="20"/>
      <c r="C28" s="21"/>
      <c r="D28" s="53"/>
      <c r="E28" s="21"/>
      <c r="F28" s="23"/>
      <c r="G28" s="23"/>
      <c r="H28" s="23"/>
      <c r="I28" s="21"/>
      <c r="J28" s="21"/>
      <c r="K28" s="24"/>
      <c r="L28" s="25"/>
      <c r="M28" s="25"/>
      <c r="N28" s="25"/>
      <c r="O28" s="25"/>
      <c r="P28" s="25"/>
    </row>
    <row r="29" spans="1:16" x14ac:dyDescent="0.2">
      <c r="A29" s="87" t="s">
        <v>62</v>
      </c>
      <c r="B29" s="27" t="s">
        <v>63</v>
      </c>
      <c r="C29" s="21"/>
      <c r="D29" s="77">
        <f>D9-(D9*(1/J27))</f>
        <v>-12.765971026238475</v>
      </c>
      <c r="E29" s="21"/>
      <c r="F29" s="88" t="s">
        <v>37</v>
      </c>
      <c r="G29" s="23"/>
      <c r="H29" s="23"/>
      <c r="I29" s="21"/>
      <c r="J29" s="21"/>
      <c r="K29" s="24"/>
      <c r="L29" s="25"/>
      <c r="M29" s="25"/>
      <c r="N29" s="25"/>
      <c r="O29" s="25"/>
      <c r="P29" s="25"/>
    </row>
    <row r="30" spans="1:16" x14ac:dyDescent="0.2">
      <c r="A30" s="19"/>
      <c r="B30" s="20"/>
      <c r="C30" s="21"/>
      <c r="D30" s="53"/>
      <c r="E30" s="21"/>
      <c r="F30" s="23"/>
      <c r="G30" s="23"/>
      <c r="H30" s="23"/>
      <c r="I30" s="21"/>
      <c r="J30" s="21"/>
      <c r="K30" s="24"/>
      <c r="L30" s="25"/>
      <c r="M30" s="25"/>
      <c r="N30" s="25"/>
      <c r="O30" s="25"/>
      <c r="P30" s="25"/>
    </row>
    <row r="31" spans="1:16" x14ac:dyDescent="0.2">
      <c r="A31" s="54"/>
      <c r="B31" s="55" t="s">
        <v>60</v>
      </c>
      <c r="C31" s="56"/>
      <c r="D31" s="56"/>
      <c r="E31" s="21"/>
      <c r="F31" s="23"/>
      <c r="G31" s="21"/>
      <c r="H31" s="21"/>
      <c r="I31" s="21"/>
      <c r="J31" s="21"/>
      <c r="K31" s="24"/>
      <c r="L31" s="25"/>
      <c r="M31" s="25"/>
      <c r="N31" s="25"/>
      <c r="O31" s="25"/>
      <c r="P31" s="25"/>
    </row>
    <row r="32" spans="1:16" x14ac:dyDescent="0.2">
      <c r="A32" s="19"/>
      <c r="B32" s="20"/>
      <c r="C32" s="21"/>
      <c r="D32" s="22"/>
      <c r="E32" s="21"/>
      <c r="F32" s="23"/>
      <c r="G32" s="21"/>
      <c r="H32" s="178" t="s">
        <v>58</v>
      </c>
      <c r="I32" s="178"/>
      <c r="J32" s="178"/>
      <c r="K32" s="24"/>
      <c r="L32" s="25"/>
      <c r="M32" s="25"/>
      <c r="N32" s="25"/>
      <c r="O32" s="25"/>
      <c r="P32" s="25"/>
    </row>
    <row r="33" spans="1:16" ht="12.75" customHeight="1" x14ac:dyDescent="0.2">
      <c r="A33" s="58"/>
      <c r="B33" s="56" t="s">
        <v>139</v>
      </c>
      <c r="C33" s="59"/>
      <c r="D33" s="57" t="s">
        <v>50</v>
      </c>
      <c r="E33" s="60"/>
      <c r="F33" s="57" t="s">
        <v>51</v>
      </c>
      <c r="G33" s="60"/>
      <c r="H33" s="57" t="s">
        <v>59</v>
      </c>
      <c r="I33" s="60"/>
      <c r="J33" s="57" t="s">
        <v>19</v>
      </c>
      <c r="K33" s="24"/>
      <c r="L33" s="25"/>
      <c r="M33" s="25"/>
      <c r="N33" s="25"/>
      <c r="O33" s="25"/>
      <c r="P33" s="25"/>
    </row>
    <row r="34" spans="1:16" ht="3.95" customHeight="1" x14ac:dyDescent="0.2">
      <c r="A34" s="58"/>
      <c r="B34" s="55"/>
      <c r="C34" s="21"/>
      <c r="D34" s="61"/>
      <c r="E34" s="23"/>
      <c r="F34" s="61"/>
      <c r="G34" s="23"/>
      <c r="H34" s="61"/>
      <c r="I34" s="23"/>
      <c r="J34" s="61"/>
      <c r="K34" s="24"/>
      <c r="L34" s="25"/>
      <c r="M34" s="25"/>
      <c r="N34" s="25"/>
      <c r="O34" s="25"/>
      <c r="P34" s="25"/>
    </row>
    <row r="35" spans="1:16" ht="12.75" customHeight="1" x14ac:dyDescent="0.2">
      <c r="A35" s="62">
        <v>1</v>
      </c>
      <c r="B35" s="63" t="str">
        <f>'"Sample" Report'!B9</f>
        <v>Deliverable/Milestone 5</v>
      </c>
      <c r="C35" s="21"/>
      <c r="D35" s="64">
        <f>'"Sample" Report'!C9</f>
        <v>39524</v>
      </c>
      <c r="E35" s="23"/>
      <c r="F35" s="64">
        <f>'"Sample" Report'!D9</f>
        <v>39555</v>
      </c>
      <c r="G35" s="23"/>
      <c r="H35" s="65">
        <f>'"Sample" Report'!O9</f>
        <v>-0.21174036245337136</v>
      </c>
      <c r="I35" s="23"/>
      <c r="J35" s="65">
        <f>'"Sample" Report'!R9</f>
        <v>0.59416477182592142</v>
      </c>
      <c r="K35" s="66"/>
      <c r="L35" s="25"/>
      <c r="M35" s="25"/>
      <c r="N35" s="25"/>
      <c r="O35" s="25"/>
      <c r="P35" s="25"/>
    </row>
    <row r="36" spans="1:16" ht="3.95" customHeight="1" x14ac:dyDescent="0.2">
      <c r="A36" s="67"/>
      <c r="B36" s="20"/>
      <c r="C36" s="21"/>
      <c r="D36" s="23"/>
      <c r="E36" s="23"/>
      <c r="F36" s="23"/>
      <c r="G36" s="23"/>
      <c r="H36" s="23"/>
      <c r="I36" s="23"/>
      <c r="J36" s="23"/>
      <c r="K36" s="66"/>
      <c r="L36" s="25"/>
      <c r="M36" s="25"/>
      <c r="N36" s="25"/>
      <c r="O36" s="25"/>
      <c r="P36" s="25"/>
    </row>
    <row r="37" spans="1:16" ht="12.75" customHeight="1" x14ac:dyDescent="0.2">
      <c r="A37" s="62">
        <v>2</v>
      </c>
      <c r="B37" s="63" t="str">
        <f>'"Sample" Report'!B11</f>
        <v>Deliverable/Milestone 7</v>
      </c>
      <c r="C37" s="21"/>
      <c r="D37" s="64">
        <f>'"Sample" Report'!C11</f>
        <v>39524</v>
      </c>
      <c r="E37" s="23"/>
      <c r="F37" s="64">
        <f>'"Sample" Report'!D11</f>
        <v>39555</v>
      </c>
      <c r="G37" s="23"/>
      <c r="H37" s="65">
        <f>'"Sample" Report'!O11</f>
        <v>-0.2117404210037844</v>
      </c>
      <c r="I37" s="23"/>
      <c r="J37" s="65">
        <f>'"Sample" Report'!R11</f>
        <v>0.59416289426226487</v>
      </c>
      <c r="K37" s="66"/>
      <c r="L37" s="25"/>
      <c r="M37" s="25"/>
      <c r="N37" s="25"/>
      <c r="O37" s="25"/>
      <c r="P37" s="25"/>
    </row>
    <row r="38" spans="1:16" ht="3.95" customHeight="1" x14ac:dyDescent="0.2">
      <c r="A38" s="67"/>
      <c r="B38" s="20"/>
      <c r="C38" s="21"/>
      <c r="D38" s="23"/>
      <c r="E38" s="23"/>
      <c r="F38" s="23"/>
      <c r="G38" s="23"/>
      <c r="H38" s="23"/>
      <c r="I38" s="23"/>
      <c r="J38" s="23"/>
      <c r="K38" s="66"/>
      <c r="L38" s="25"/>
      <c r="M38" s="25"/>
      <c r="N38" s="25"/>
      <c r="O38" s="25"/>
      <c r="P38" s="25"/>
    </row>
    <row r="39" spans="1:16" ht="12.75" customHeight="1" x14ac:dyDescent="0.2">
      <c r="A39" s="62">
        <v>3</v>
      </c>
      <c r="B39" s="63"/>
      <c r="C39" s="21"/>
      <c r="D39" s="64"/>
      <c r="E39" s="23"/>
      <c r="F39" s="64"/>
      <c r="G39" s="23"/>
      <c r="H39" s="65"/>
      <c r="I39" s="23"/>
      <c r="J39" s="65"/>
      <c r="K39" s="66"/>
      <c r="L39" s="25"/>
      <c r="M39" s="25"/>
      <c r="N39" s="25"/>
      <c r="O39" s="25"/>
      <c r="P39" s="25"/>
    </row>
    <row r="40" spans="1:16" ht="3.95" customHeight="1" x14ac:dyDescent="0.2">
      <c r="A40" s="67"/>
      <c r="B40" s="20"/>
      <c r="C40" s="21"/>
      <c r="D40" s="23"/>
      <c r="E40" s="23"/>
      <c r="F40" s="23"/>
      <c r="G40" s="23"/>
      <c r="H40" s="23"/>
      <c r="I40" s="23"/>
      <c r="J40" s="23"/>
      <c r="K40" s="66"/>
      <c r="L40" s="25"/>
      <c r="M40" s="25"/>
      <c r="N40" s="25"/>
      <c r="O40" s="25"/>
      <c r="P40" s="25"/>
    </row>
    <row r="41" spans="1:16" ht="12.75" customHeight="1" x14ac:dyDescent="0.2">
      <c r="A41" s="62">
        <v>4</v>
      </c>
      <c r="B41" s="63"/>
      <c r="C41" s="21"/>
      <c r="D41" s="64"/>
      <c r="E41" s="23"/>
      <c r="F41" s="64"/>
      <c r="G41" s="23"/>
      <c r="H41" s="65"/>
      <c r="I41" s="23"/>
      <c r="J41" s="65"/>
      <c r="K41" s="66"/>
      <c r="L41" s="25"/>
      <c r="M41" s="25"/>
      <c r="N41" s="25"/>
      <c r="O41" s="25"/>
      <c r="P41" s="25"/>
    </row>
    <row r="42" spans="1:16" ht="3.95" customHeight="1" x14ac:dyDescent="0.2">
      <c r="A42" s="67"/>
      <c r="B42" s="20"/>
      <c r="C42" s="21"/>
      <c r="D42" s="23"/>
      <c r="E42" s="23"/>
      <c r="F42" s="23"/>
      <c r="G42" s="23"/>
      <c r="H42" s="23"/>
      <c r="I42" s="23"/>
      <c r="J42" s="23"/>
      <c r="K42" s="66"/>
      <c r="L42" s="25"/>
      <c r="M42" s="25"/>
      <c r="N42" s="25"/>
      <c r="O42" s="25"/>
      <c r="P42" s="25"/>
    </row>
    <row r="43" spans="1:16" ht="12.75" customHeight="1" x14ac:dyDescent="0.2">
      <c r="A43" s="62">
        <v>5</v>
      </c>
      <c r="B43" s="63"/>
      <c r="C43" s="21"/>
      <c r="D43" s="68"/>
      <c r="E43" s="23"/>
      <c r="F43" s="68"/>
      <c r="G43" s="23"/>
      <c r="H43" s="68"/>
      <c r="I43" s="23"/>
      <c r="J43" s="68"/>
      <c r="K43" s="66"/>
      <c r="L43" s="25"/>
      <c r="M43" s="25"/>
      <c r="N43" s="25"/>
      <c r="O43" s="25"/>
      <c r="P43" s="25"/>
    </row>
    <row r="44" spans="1:16" ht="12.75" customHeight="1" x14ac:dyDescent="0.2">
      <c r="A44" s="15"/>
      <c r="B44" s="69"/>
      <c r="C44" s="70"/>
      <c r="D44" s="71"/>
      <c r="E44" s="70"/>
      <c r="F44" s="68"/>
      <c r="G44" s="70"/>
      <c r="H44" s="70"/>
      <c r="I44" s="70"/>
      <c r="J44" s="70"/>
      <c r="K44" s="72"/>
      <c r="L44" s="25"/>
      <c r="M44" s="25"/>
      <c r="N44" s="25"/>
      <c r="O44" s="25"/>
      <c r="P44" s="25"/>
    </row>
    <row r="45" spans="1:16" x14ac:dyDescent="0.2">
      <c r="A45" s="73"/>
      <c r="B45" s="17"/>
      <c r="C45" s="25"/>
      <c r="D45" s="74"/>
      <c r="E45" s="25"/>
      <c r="F45" s="73"/>
      <c r="G45" s="25"/>
      <c r="H45" s="25"/>
      <c r="I45" s="25"/>
      <c r="J45" s="25"/>
      <c r="K45" s="25"/>
      <c r="L45" s="25"/>
      <c r="M45" s="25"/>
      <c r="N45" s="25"/>
      <c r="O45" s="25"/>
      <c r="P45" s="25"/>
    </row>
    <row r="46" spans="1:16" x14ac:dyDescent="0.2">
      <c r="A46" s="73"/>
      <c r="B46" s="17"/>
      <c r="C46" s="25"/>
      <c r="D46" s="74"/>
      <c r="E46" s="25"/>
      <c r="F46" s="73"/>
      <c r="G46" s="25"/>
      <c r="H46" s="25"/>
      <c r="I46" s="25"/>
      <c r="J46" s="25"/>
      <c r="K46" s="25"/>
      <c r="L46" s="25"/>
      <c r="M46" s="25"/>
      <c r="N46" s="25"/>
      <c r="O46" s="25"/>
      <c r="P46" s="25"/>
    </row>
    <row r="47" spans="1:16" x14ac:dyDescent="0.2">
      <c r="A47" s="73"/>
      <c r="B47" s="17"/>
      <c r="C47" s="25"/>
      <c r="D47" s="74"/>
      <c r="E47" s="25"/>
      <c r="F47" s="73"/>
      <c r="G47" s="25"/>
      <c r="H47" s="25"/>
      <c r="I47" s="25"/>
      <c r="J47" s="25"/>
      <c r="K47" s="25"/>
      <c r="L47" s="25"/>
      <c r="M47" s="25"/>
      <c r="N47" s="25"/>
      <c r="O47" s="25"/>
      <c r="P47" s="25"/>
    </row>
    <row r="48" spans="1:16" x14ac:dyDescent="0.2">
      <c r="A48" s="73"/>
      <c r="B48" s="17"/>
      <c r="C48" s="25"/>
      <c r="D48" s="74"/>
      <c r="E48" s="25"/>
      <c r="F48" s="73"/>
      <c r="G48" s="25"/>
      <c r="H48" s="25"/>
      <c r="I48" s="25"/>
      <c r="J48" s="25"/>
      <c r="K48" s="25"/>
      <c r="L48" s="25"/>
      <c r="M48" s="25"/>
      <c r="N48" s="25"/>
      <c r="O48" s="25"/>
      <c r="P48" s="25"/>
    </row>
    <row r="49" spans="1:16" x14ac:dyDescent="0.2">
      <c r="A49" s="73"/>
      <c r="B49" s="17"/>
      <c r="C49" s="25"/>
      <c r="D49" s="74"/>
      <c r="E49" s="25"/>
      <c r="F49" s="73"/>
      <c r="G49" s="25"/>
      <c r="H49" s="25"/>
      <c r="I49" s="25"/>
      <c r="J49" s="25"/>
      <c r="K49" s="25"/>
      <c r="L49" s="25"/>
      <c r="M49" s="25"/>
      <c r="N49" s="25"/>
      <c r="O49" s="25"/>
      <c r="P49" s="25"/>
    </row>
    <row r="50" spans="1:16" x14ac:dyDescent="0.2">
      <c r="L50" s="76"/>
      <c r="M50" s="76"/>
      <c r="N50" s="76"/>
      <c r="O50" s="76"/>
      <c r="P50" s="76"/>
    </row>
  </sheetData>
  <mergeCells count="3">
    <mergeCell ref="B1:K1"/>
    <mergeCell ref="D3:J3"/>
    <mergeCell ref="H32:J32"/>
  </mergeCells>
  <phoneticPr fontId="4" type="noConversion"/>
  <dataValidations count="2">
    <dataValidation type="list" allowBlank="1" showInputMessage="1" showErrorMessage="1" sqref="F27 F19 F21 F23 F25 F15:F17">
      <formula1>"Hours, Dollars"</formula1>
    </dataValidation>
    <dataValidation type="list" allowBlank="1" showInputMessage="1" showErrorMessage="1" sqref="E11 E13">
      <formula1>"Normal Risk, Medium Risk, High Risk, Maximum Risk"</formula1>
    </dataValidation>
  </dataValidations>
  <pageMargins left="0.5" right="0.5" top="1" bottom="1" header="0.5" footer="0.5"/>
  <pageSetup scale="97" orientation="portrait" r:id="rId1"/>
  <headerFooter alignWithMargins="0"/>
  <ignoredErrors>
    <ignoredError sqref="D5 D7 D9 D11 J13 D13 D15 D17 D19 D21 J21 D27 J27 D2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D1"/>
    </sheetView>
  </sheetViews>
  <sheetFormatPr defaultRowHeight="12.75" x14ac:dyDescent="0.2"/>
  <cols>
    <col min="1" max="1" width="25.140625" bestFit="1" customWidth="1"/>
    <col min="2" max="2" width="8.42578125" customWidth="1"/>
    <col min="3" max="3" width="52.42578125" customWidth="1"/>
    <col min="4" max="4" width="41.28515625" bestFit="1" customWidth="1"/>
  </cols>
  <sheetData>
    <row r="1" spans="1:4" ht="15.75" x14ac:dyDescent="0.25">
      <c r="A1" s="179" t="s">
        <v>66</v>
      </c>
      <c r="B1" s="179"/>
      <c r="C1" s="179"/>
      <c r="D1" s="179"/>
    </row>
    <row r="2" spans="1:4" ht="26.45" customHeight="1" x14ac:dyDescent="0.2">
      <c r="A2" s="180" t="s">
        <v>67</v>
      </c>
      <c r="B2" s="180"/>
      <c r="C2" s="180"/>
      <c r="D2" s="180"/>
    </row>
    <row r="3" spans="1:4" x14ac:dyDescent="0.2">
      <c r="A3" s="89"/>
      <c r="B3" s="89"/>
      <c r="C3" s="89"/>
      <c r="D3" s="89"/>
    </row>
    <row r="4" spans="1:4" x14ac:dyDescent="0.2">
      <c r="A4" s="90" t="s">
        <v>68</v>
      </c>
      <c r="B4" s="91" t="s">
        <v>69</v>
      </c>
      <c r="C4" s="91" t="s">
        <v>70</v>
      </c>
      <c r="D4" s="92" t="s">
        <v>71</v>
      </c>
    </row>
    <row r="5" spans="1:4" x14ac:dyDescent="0.2">
      <c r="A5" s="93" t="s">
        <v>72</v>
      </c>
      <c r="B5" s="94" t="s">
        <v>73</v>
      </c>
      <c r="C5" s="95" t="s">
        <v>74</v>
      </c>
      <c r="D5" s="94" t="s">
        <v>55</v>
      </c>
    </row>
    <row r="6" spans="1:4" x14ac:dyDescent="0.2">
      <c r="A6" s="96" t="s">
        <v>75</v>
      </c>
      <c r="B6" s="97" t="s">
        <v>76</v>
      </c>
      <c r="C6" s="98" t="s">
        <v>153</v>
      </c>
      <c r="D6" s="97" t="s">
        <v>55</v>
      </c>
    </row>
    <row r="7" spans="1:4" ht="25.5" x14ac:dyDescent="0.2">
      <c r="A7" s="99" t="s">
        <v>77</v>
      </c>
      <c r="B7" s="100" t="s">
        <v>78</v>
      </c>
      <c r="C7" s="101" t="s">
        <v>79</v>
      </c>
      <c r="D7" s="126" t="s">
        <v>115</v>
      </c>
    </row>
    <row r="8" spans="1:4" ht="25.5" x14ac:dyDescent="0.2">
      <c r="A8" s="102" t="s">
        <v>80</v>
      </c>
      <c r="B8" s="103" t="s">
        <v>81</v>
      </c>
      <c r="C8" s="104" t="s">
        <v>82</v>
      </c>
      <c r="D8" s="125" t="s">
        <v>116</v>
      </c>
    </row>
    <row r="9" spans="1:4" ht="25.5" x14ac:dyDescent="0.2">
      <c r="A9" s="105" t="s">
        <v>5</v>
      </c>
      <c r="B9" s="106" t="s">
        <v>83</v>
      </c>
      <c r="C9" s="107" t="s">
        <v>154</v>
      </c>
      <c r="D9" s="108" t="s">
        <v>84</v>
      </c>
    </row>
    <row r="10" spans="1:4" ht="38.25" x14ac:dyDescent="0.2">
      <c r="A10" s="99" t="s">
        <v>85</v>
      </c>
      <c r="B10" s="100" t="s">
        <v>18</v>
      </c>
      <c r="C10" s="101" t="s">
        <v>155</v>
      </c>
      <c r="D10" s="109" t="s">
        <v>86</v>
      </c>
    </row>
    <row r="11" spans="1:4" ht="38.25" x14ac:dyDescent="0.2">
      <c r="A11" s="105" t="s">
        <v>12</v>
      </c>
      <c r="B11" s="106" t="s">
        <v>87</v>
      </c>
      <c r="C11" s="107" t="s">
        <v>88</v>
      </c>
      <c r="D11" s="108" t="s">
        <v>89</v>
      </c>
    </row>
    <row r="12" spans="1:4" ht="25.5" x14ac:dyDescent="0.2">
      <c r="A12" s="99" t="s">
        <v>90</v>
      </c>
      <c r="B12" s="100" t="s">
        <v>19</v>
      </c>
      <c r="C12" s="101" t="s">
        <v>91</v>
      </c>
      <c r="D12" s="109" t="s">
        <v>92</v>
      </c>
    </row>
    <row r="13" spans="1:4" ht="25.5" x14ac:dyDescent="0.2">
      <c r="A13" s="110" t="s">
        <v>93</v>
      </c>
      <c r="B13" s="111" t="s">
        <v>94</v>
      </c>
      <c r="C13" s="112" t="s">
        <v>95</v>
      </c>
      <c r="D13" s="113" t="s">
        <v>96</v>
      </c>
    </row>
    <row r="14" spans="1:4" ht="25.5" x14ac:dyDescent="0.2">
      <c r="A14" s="114" t="s">
        <v>97</v>
      </c>
      <c r="B14" s="115" t="s">
        <v>0</v>
      </c>
      <c r="C14" s="116" t="s">
        <v>98</v>
      </c>
      <c r="D14" s="117" t="s">
        <v>99</v>
      </c>
    </row>
    <row r="15" spans="1:4" ht="25.5" x14ac:dyDescent="0.2">
      <c r="A15" s="105" t="s">
        <v>100</v>
      </c>
      <c r="B15" s="106" t="s">
        <v>101</v>
      </c>
      <c r="C15" s="107" t="s">
        <v>102</v>
      </c>
      <c r="D15" s="108" t="s">
        <v>103</v>
      </c>
    </row>
    <row r="16" spans="1:4" x14ac:dyDescent="0.2">
      <c r="A16" s="105"/>
      <c r="B16" s="106"/>
      <c r="C16" s="107"/>
      <c r="D16" s="108"/>
    </row>
    <row r="17" spans="1:5" x14ac:dyDescent="0.2">
      <c r="A17" s="99"/>
      <c r="B17" s="100"/>
      <c r="C17" s="150" t="s">
        <v>114</v>
      </c>
      <c r="D17" s="127"/>
    </row>
    <row r="18" spans="1:5" x14ac:dyDescent="0.2">
      <c r="A18" s="105"/>
      <c r="B18" s="106"/>
      <c r="C18" s="107" t="s">
        <v>104</v>
      </c>
      <c r="D18" s="148" t="s">
        <v>143</v>
      </c>
    </row>
    <row r="19" spans="1:5" x14ac:dyDescent="0.2">
      <c r="A19" s="99"/>
      <c r="B19" s="100"/>
      <c r="C19" s="101" t="s">
        <v>105</v>
      </c>
      <c r="D19" s="149" t="s">
        <v>144</v>
      </c>
      <c r="E19" s="124"/>
    </row>
    <row r="20" spans="1:5" x14ac:dyDescent="0.2">
      <c r="A20" s="99"/>
      <c r="B20" s="100"/>
      <c r="C20" s="101" t="s">
        <v>106</v>
      </c>
      <c r="D20" s="149" t="s">
        <v>145</v>
      </c>
    </row>
    <row r="21" spans="1:5" x14ac:dyDescent="0.2">
      <c r="A21" s="118"/>
      <c r="B21" s="119"/>
      <c r="C21" s="120"/>
      <c r="D21" s="119"/>
    </row>
  </sheetData>
  <mergeCells count="2">
    <mergeCell ref="A1:D1"/>
    <mergeCell ref="A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Report</vt:lpstr>
      <vt:lpstr>Summary</vt:lpstr>
      <vt:lpstr>"Sample" Report</vt:lpstr>
      <vt:lpstr>"Sample" Summary</vt:lpstr>
      <vt:lpstr>Definitions</vt:lpstr>
      <vt:lpstr>'"Sample" Report'!Print_Area</vt:lpstr>
      <vt:lpstr>'"Sample" Summary'!Print_Area</vt:lpstr>
      <vt:lpstr>Report!Print_Area</vt:lpstr>
      <vt:lpstr>Summary!Print_Area</vt:lpstr>
      <vt:lpstr>'"Sample" Report'!Print_Titles</vt:lpstr>
      <vt:lpstr>Report!Print_Titles</vt:lpstr>
    </vt:vector>
  </TitlesOfParts>
  <Company>The North Highland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Tometrice Strickland</dc:creator>
  <cp:lastModifiedBy>Clark, Michael</cp:lastModifiedBy>
  <cp:lastPrinted>2015-07-02T21:42:33Z</cp:lastPrinted>
  <dcterms:created xsi:type="dcterms:W3CDTF">2008-02-04T18:19:47Z</dcterms:created>
  <dcterms:modified xsi:type="dcterms:W3CDTF">2016-07-20T17:47:34Z</dcterms:modified>
</cp:coreProperties>
</file>